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6" windowWidth="14880" windowHeight="8208" firstSheet="1" activeTab="2"/>
  </bookViews>
  <sheets>
    <sheet name="Dự toán 2017" sheetId="1" r:id="rId1"/>
    <sheet name="Ngoài NS 22-23" sheetId="2" r:id="rId2"/>
    <sheet name="QT cả năm 22-23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<sst xmlns="http://schemas.openxmlformats.org/spreadsheetml/2006/main" count="647" uniqueCount="193">
  <si>
    <t>CỘNG HÒA XÃ HỘI CHỦ NGHĨA VIỆT NAM</t>
  </si>
  <si>
    <t>Độc lập - Tự do - Hạnh phúc</t>
  </si>
  <si>
    <t>Chương: 622 loại 490 khoản 492</t>
  </si>
  <si>
    <t xml:space="preserve">THÔNG BÁO </t>
  </si>
  <si>
    <t>Số TT</t>
  </si>
  <si>
    <t>Chỉ tiêu</t>
  </si>
  <si>
    <t>Ghi chú</t>
  </si>
  <si>
    <t>Chi thanh toán cá nhân</t>
  </si>
  <si>
    <t>Chi khác</t>
  </si>
  <si>
    <t>Tiền lương</t>
  </si>
  <si>
    <t>Phụ cấp lương</t>
  </si>
  <si>
    <t>Các khoản đóng góp</t>
  </si>
  <si>
    <t>Phúc lợi tập thể</t>
  </si>
  <si>
    <t>Công tác phí</t>
  </si>
  <si>
    <t>Thanh toán dịch vụ công cộng</t>
  </si>
  <si>
    <t>Vật tư văn phòng</t>
  </si>
  <si>
    <t>Thông tin, tuyên truyền, liên lạc</t>
  </si>
  <si>
    <t>Chi phí thuê mướn</t>
  </si>
  <si>
    <t>I</t>
  </si>
  <si>
    <t>II</t>
  </si>
  <si>
    <t>Nội dung</t>
  </si>
  <si>
    <t>Số tiền</t>
  </si>
  <si>
    <t>ĐVT: Đồng</t>
  </si>
  <si>
    <t>SỬ DỤNG SỐ TIỀN HUY ĐỘNG ĐƯỢC</t>
  </si>
  <si>
    <t>TỔNG SỐ TIỀN HUY ĐỘNG ĐƯỢC + DƯ NĂM TRƯỚC CHUYỂN SANG</t>
  </si>
  <si>
    <t>III</t>
  </si>
  <si>
    <t>SỐ TIỀN HUY ĐỘNG CÒN DƯ</t>
  </si>
  <si>
    <t xml:space="preserve">Dư năm trước chuyển sang </t>
  </si>
  <si>
    <t xml:space="preserve">            NGƯỜI LẬP                                                                                             THỦ TRƯỞNG ĐƠN VỊ</t>
  </si>
  <si>
    <t xml:space="preserve">             Lê Thị Yên </t>
  </si>
  <si>
    <t xml:space="preserve">Nguyễn Văn Hùng </t>
  </si>
  <si>
    <t>Biểu số 1d</t>
  </si>
  <si>
    <t>TRƯỜNG TH NGUYỄN VĂN THUẦN</t>
  </si>
  <si>
    <t>CỘNG HÒA XÃ HỘI CHỦ NGHĨA VIỆT NAM</t>
  </si>
  <si>
    <t>Chương: 622. Loại: 14  Khoản: 03</t>
  </si>
  <si>
    <t>Độc lập - Tự do - Hạnh phúc</t>
  </si>
  <si>
    <t>Mã số ĐVSDNS: 1026579</t>
  </si>
  <si>
    <t>Quảng Yên, ngày 10 Tháng 01 năm 2017</t>
  </si>
  <si>
    <t>PHÂN KHAI CHI TIẾT
DỰ TOÁN CHI NGÂN SÁCH NĂM 2017</t>
  </si>
  <si>
    <t>ĐVT: đồng</t>
  </si>
  <si>
    <t>Mục</t>
  </si>
  <si>
    <t>Tiểu
 mục</t>
  </si>
  <si>
    <t>Kinh phí</t>
  </si>
  <si>
    <t xml:space="preserve">giao lương </t>
  </si>
  <si>
    <t>Lương ngạch, bậc theo quỹ lương được duyệt</t>
  </si>
  <si>
    <t>Tiền công trả cho lao động thường xuyên theo hợp đồng</t>
  </si>
  <si>
    <t>Phụ cấp chức vụ</t>
  </si>
  <si>
    <t>Phụ cấp ưu đãi nghề</t>
  </si>
  <si>
    <t xml:space="preserve">Phụ cấp  thâm niên nghề </t>
  </si>
  <si>
    <t xml:space="preserve">Phụ cấp trách nhiệm </t>
  </si>
  <si>
    <t>Phụ cấp thâm niên vượt khung</t>
  </si>
  <si>
    <t>Tiền nước uống</t>
  </si>
  <si>
    <t>Các khoản khác</t>
  </si>
  <si>
    <t>TÝnh c¸c kho¶n ®ãng gãp</t>
  </si>
  <si>
    <t>Bảo hiểm xã hội</t>
  </si>
  <si>
    <t>Bảo hiểm y tế</t>
  </si>
  <si>
    <t>Kinh phí công đoàn</t>
  </si>
  <si>
    <t>Bảo hiểm thất nghiệp</t>
  </si>
  <si>
    <t>Các khoản thanh toán khác cho cá nhân</t>
  </si>
  <si>
    <t>Chi chênh lệch thu nhập thực tế so với lương ngạch bậc, chức vụ</t>
  </si>
  <si>
    <t>giao</t>
  </si>
  <si>
    <t>Chi nghiệp vụ chuyên môn</t>
  </si>
  <si>
    <t>Thanh toán tiền điện</t>
  </si>
  <si>
    <t>Thanh toán tiền nước</t>
  </si>
  <si>
    <t>Thanh toán tiền nhiên liệu</t>
  </si>
  <si>
    <t>Thanh toán tiền vệ sinh, môi trường</t>
  </si>
  <si>
    <t>Văn phòng phẩm</t>
  </si>
  <si>
    <t>Mua sắm công cụ, dụng cụ văn phòng</t>
  </si>
  <si>
    <t>Vật tư văn phòng khác</t>
  </si>
  <si>
    <t>Cước phí điện thoại trong nước</t>
  </si>
  <si>
    <t>Cước phí bưu chính</t>
  </si>
  <si>
    <t>Thuê bao đường điện thoại</t>
  </si>
  <si>
    <t>Hội nghị</t>
  </si>
  <si>
    <t>Bồi dưỡng giảng viên báo cáo viên</t>
  </si>
  <si>
    <t xml:space="preserve">Các khoản chi thuê mướn khác phục vụ hội nghị </t>
  </si>
  <si>
    <t>Chi phí khác</t>
  </si>
  <si>
    <t>Tiền vé máy bay, tàu, xe</t>
  </si>
  <si>
    <t>Phụ cấp công tác phí</t>
  </si>
  <si>
    <t>Tiền thuê phòng ngủ</t>
  </si>
  <si>
    <t>Khoán công tác phí</t>
  </si>
  <si>
    <t xml:space="preserve">Thuê phương tiện vận chuyển </t>
  </si>
  <si>
    <t xml:space="preserve">Thuê lao động trong nước </t>
  </si>
  <si>
    <t>Chi phí thuê mướn khác</t>
  </si>
  <si>
    <t>Sửa chữa tài sản phục vụ công tác chuyên môn và duy tu, bảo dưỡng các công trình cơ sở hạ tầng từ kinh phí thường xuyên</t>
  </si>
  <si>
    <t xml:space="preserve">Nhà cửa </t>
  </si>
  <si>
    <t>Thiết bị tin học</t>
  </si>
  <si>
    <t>Máy photocopy</t>
  </si>
  <si>
    <t>Đường điện, cấp thoát nước</t>
  </si>
  <si>
    <t>Các tài sản và công trình hạ tầng cơ sở khác</t>
  </si>
  <si>
    <t>Chi phí nghiệp vụ chuyên môn của từng ngành</t>
  </si>
  <si>
    <t>Mua hàng hóa, vật tư dùng cho chuyên môn</t>
  </si>
  <si>
    <t xml:space="preserve">Trang thiết bị kỹ thuật chuyên dụng ( Không phải là TSCĐ) </t>
  </si>
  <si>
    <t xml:space="preserve">Chi mua in ấn, phô tô tài liệu chỉ dùng cho CM của ngành </t>
  </si>
  <si>
    <t>Đồng phục, trang phục</t>
  </si>
  <si>
    <t>Sách, tài liệu, chế độ dùng cho chuyên môn (không phải là tài sản cố định)</t>
  </si>
  <si>
    <t>Chi mua sắm, sửa chữa</t>
  </si>
  <si>
    <t>Mua sắm tài sản dùng cho công tác chuyên môn</t>
  </si>
  <si>
    <t>Tài sản khác</t>
  </si>
  <si>
    <t>IV</t>
  </si>
  <si>
    <t>Các khoản chi khác</t>
  </si>
  <si>
    <t>Chi hỗ trợ khác</t>
  </si>
  <si>
    <t>Chi tiếp khách</t>
  </si>
  <si>
    <t>Chi các khoản khác</t>
  </si>
  <si>
    <t>TỔNG CỘNG</t>
  </si>
  <si>
    <t>Cộng Hòa  ngày   10  tháng 01 năm 2017</t>
  </si>
  <si>
    <t xml:space="preserve">                 KẾ TOÁN</t>
  </si>
  <si>
    <t>HIỆU TRƯỞNG</t>
  </si>
  <si>
    <t xml:space="preserve">Lê Thị  Yên </t>
  </si>
  <si>
    <t xml:space="preserve">Công tác bán trú </t>
  </si>
  <si>
    <t xml:space="preserve">Ăn bán trú: Thu 15,000đ/HS/ ngày </t>
  </si>
  <si>
    <t xml:space="preserve">Ăn bán trú: </t>
  </si>
  <si>
    <t xml:space="preserve">HIỆU TRƯỞNG </t>
  </si>
  <si>
    <t xml:space="preserve">Đơn vị: Trường Tiểu học Nguyễn Bình </t>
  </si>
  <si>
    <t xml:space="preserve">CÔNG KHAI  CÁC KHOẢN THU - CHI NGOÀI NGÂN SÁCH </t>
  </si>
  <si>
    <t>Số tiền thu kỳ I năm học 2018-2019</t>
  </si>
  <si>
    <t xml:space="preserve">Chất đốt PV bán trú. Mức thu 1,000đ/HS/ ngày </t>
  </si>
  <si>
    <t xml:space="preserve">Nấu ăn bán trú : Thu 62,000đ/HS/ tháng </t>
  </si>
  <si>
    <t xml:space="preserve">Vận dụng tiêu hao : Thu 10,000đ/HS/ tháng </t>
  </si>
  <si>
    <t>Cơ sở vật chất ban đầu: Thu: 200,000/HS</t>
  </si>
  <si>
    <t>Trông trưa: Mức thu 85,000/HS</t>
  </si>
  <si>
    <t xml:space="preserve">Học phí  Tiếng anh PHONIC: Thu 70,000hs/tháng </t>
  </si>
  <si>
    <t>Khối 1+2</t>
  </si>
  <si>
    <t>Khối 3+4+5</t>
  </si>
  <si>
    <t xml:space="preserve">Học phí  Tiếng anh NN: Thu 120,000hs/tháng </t>
  </si>
  <si>
    <t>BHYT học sinh</t>
  </si>
  <si>
    <t xml:space="preserve">Nguyễn Thị Phương Hoa </t>
  </si>
  <si>
    <t xml:space="preserve"> Năm học 2018-2019</t>
  </si>
  <si>
    <t xml:space="preserve">Chi công vận chuyển nước  ( Cả năm) </t>
  </si>
  <si>
    <t xml:space="preserve">Mua dẩu rửa ca cốc , bổ sung đồ dùng phục vụ học sinh uốngnước </t>
  </si>
  <si>
    <t xml:space="preserve">Mua dẩu rửa ca cốc </t>
  </si>
  <si>
    <t>Nước uống:</t>
  </si>
  <si>
    <t>Số tiền thu  năm học 2018-2019</t>
  </si>
  <si>
    <t xml:space="preserve">Học phí  Tiếng anh NN: </t>
  </si>
  <si>
    <t>Chất đốt PV bán trú.</t>
  </si>
  <si>
    <t xml:space="preserve">Nấu ăn bán trú : </t>
  </si>
  <si>
    <t xml:space="preserve">Vận dụng tiêu hao : </t>
  </si>
  <si>
    <t xml:space="preserve">Cơ sở vật chất ban đầu: </t>
  </si>
  <si>
    <t xml:space="preserve">Trông trưa: </t>
  </si>
  <si>
    <t xml:space="preserve">Điện:  </t>
  </si>
  <si>
    <t xml:space="preserve">Học kỹ năng sống: </t>
  </si>
  <si>
    <t>Học phí  Tiếng anh PHONIC:</t>
  </si>
  <si>
    <t xml:space="preserve">                                                                               Ngày 30 tháng 06 năm 2019</t>
  </si>
  <si>
    <t xml:space="preserve">Học kỹ năng sống: Mức thu Thu 60.000/ HS/tháng </t>
  </si>
  <si>
    <t>Học phí  Tiếng anh NN: 120.000đ/hs/tháng</t>
  </si>
  <si>
    <t>Điện:  Mức thu 3,000/HS/tháng</t>
  </si>
  <si>
    <t>Cơ sở vật chất ban đầu: Thu: 200,000/HS/năm</t>
  </si>
  <si>
    <t>Trông trưa: Mức thu 85,000/HS/tháng</t>
  </si>
  <si>
    <t xml:space="preserve">Nước uống: Mức thu Thu 72.000/ HS/năm </t>
  </si>
  <si>
    <t>Học kỹ năng sống: Mức thu Thu 60.000/ HS /tháng</t>
  </si>
  <si>
    <t xml:space="preserve">Học phí  Tiếng anh PHONIC: Thu 70,000/hs/tháng </t>
  </si>
  <si>
    <t>Ăn bán trú: 15.000đ/hs/ngày</t>
  </si>
  <si>
    <t xml:space="preserve">Ăn bán trú: Thu 27,000đ/HS/ ngày </t>
  </si>
  <si>
    <t>Số tiền thu kỳ I năm học 2022-2023</t>
  </si>
  <si>
    <t xml:space="preserve">Chi phí gián tiếp HS ăn bán trú. Mức thu 1,500đ/HS/ ngày </t>
  </si>
  <si>
    <t xml:space="preserve">Quản lý- Trông trưa: Mức thu 120,000/HS/ tháng </t>
  </si>
  <si>
    <t>Nước uống: Mức thu 12.000/ HS / tháng</t>
  </si>
  <si>
    <t>Cơ sở vật chất ban đầu: Thu: 50,000/HS/ năm</t>
  </si>
  <si>
    <t xml:space="preserve">Học phí  Tiếng anh tự chọn: Thu 80,000hs/tháng </t>
  </si>
  <si>
    <t xml:space="preserve">Số tiền thu </t>
  </si>
  <si>
    <t xml:space="preserve">Chi  trả suất ăn </t>
  </si>
  <si>
    <t>Chi trả lại hs không tham gia bán trú ( còn thừa tiền)</t>
  </si>
  <si>
    <t xml:space="preserve">Chi phí gián tiếp HS ăn bán trú. </t>
  </si>
  <si>
    <t>Trả tiền điện, nước, đồ dùng phục vụ hs ăn bán trú</t>
  </si>
  <si>
    <t>Quản lý- Trông trưa</t>
  </si>
  <si>
    <t xml:space="preserve">Trả tiền quản lý- trông trưa </t>
  </si>
  <si>
    <t>Nộp thuế TNDN 2%</t>
  </si>
  <si>
    <t xml:space="preserve">Cơ sở vật chất ban đầu phục vụ bán trú </t>
  </si>
  <si>
    <t xml:space="preserve">Nước uống: </t>
  </si>
  <si>
    <t>Chi trả tiền công vận chuyển nước…</t>
  </si>
  <si>
    <t>Chi mua đồ dùng phục vụ hs uống nước</t>
  </si>
  <si>
    <t>Chi trả tiền nước uống học kì I</t>
  </si>
  <si>
    <t>Chi mua đệm, chăn, cây phơi khăn mặt</t>
  </si>
  <si>
    <t>BHYT học sinh ( Nộp tiền gia hạn thẻ BHYT)</t>
  </si>
  <si>
    <t>Nộp phí bản quyền về cty 78%</t>
  </si>
  <si>
    <t>Chi phí quản lý tại trường</t>
  </si>
  <si>
    <t>Chi điện, nước, vệ sinh, scvc</t>
  </si>
  <si>
    <t xml:space="preserve">Học Tiếng anh Tự chọn : </t>
  </si>
  <si>
    <t xml:space="preserve">Học kỹ năng sống </t>
  </si>
  <si>
    <t>Nộp phí bản quyền về cty 58%</t>
  </si>
  <si>
    <t>Chi phí  giảng dạy, quản lý tại trường</t>
  </si>
  <si>
    <t xml:space="preserve">Học phí  Tiếng anh tự chọn </t>
  </si>
  <si>
    <t>HỌC KỲ 1 NĂM HỌC 2022-2023</t>
  </si>
  <si>
    <t xml:space="preserve">                                                                               Ngày 06 tháng 01 năm 2023</t>
  </si>
  <si>
    <t xml:space="preserve"> NĂM HỌC 2022-2023</t>
  </si>
  <si>
    <t>HKII</t>
  </si>
  <si>
    <t xml:space="preserve">Cả năm </t>
  </si>
  <si>
    <t xml:space="preserve">Ghi chú </t>
  </si>
  <si>
    <t>Số hs tham gia: 229 hs</t>
  </si>
  <si>
    <t xml:space="preserve">Số hs tham gia: 610 hs </t>
  </si>
  <si>
    <t xml:space="preserve">Số hs tham gia: 198 hs </t>
  </si>
  <si>
    <t xml:space="preserve">Số hs tham gia: 210 hs </t>
  </si>
  <si>
    <t xml:space="preserve">Số hs tham gia: 640 hs </t>
  </si>
  <si>
    <t xml:space="preserve">                                                                               Ngày 02 tháng 06 năm 2023</t>
  </si>
</sst>
</file>

<file path=xl/styles.xml><?xml version="1.0" encoding="utf-8"?>
<styleSheet xmlns="http://schemas.openxmlformats.org/spreadsheetml/2006/main">
  <numFmts count="4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.00\ &quot;₫&quot;_-;\-* #,##0.00\ &quot;₫&quot;_-;_-* &quot;-&quot;??\ &quot;₫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₫_-;\-* #,##0\ _₫_-;_-* &quot;-&quot;\ _₫_-;_-@_-"/>
    <numFmt numFmtId="179" formatCode="_-* #,##0.00\ _₫_-;\-* #,##0.00\ _₫_-;_-* &quot;-&quot;??\ _₫_-;_-@_-"/>
    <numFmt numFmtId="180" formatCode="_(* #,##0_);_(* \(#,##0\);_(* &quot;-&quot;??_);_(@_)"/>
    <numFmt numFmtId="181" formatCode="0.000"/>
    <numFmt numFmtId="182" formatCode="0.0"/>
    <numFmt numFmtId="183" formatCode="0.0000"/>
    <numFmt numFmtId="184" formatCode="#,##0.0"/>
    <numFmt numFmtId="185" formatCode="0;\-0;;@"/>
    <numFmt numFmtId="186" formatCode="_(* #,##0.0_);_(* \(#,##0.0\);_(* &quot;-&quot;??_);_(@_)"/>
    <numFmt numFmtId="187" formatCode="_(* #,##0.0_);_(* \(#,##0.0\);_(* &quot;-&quot;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2A]dd\ mmmm\ yyyy"/>
    <numFmt numFmtId="193" formatCode="[$-42A]h:mm:ss\ AM/PM"/>
    <numFmt numFmtId="194" formatCode="0.0%"/>
    <numFmt numFmtId="195" formatCode="_(* #.##._);_(* \(#.##.\);_(* &quot;-&quot;??_);_(@_ⴆ"/>
    <numFmt numFmtId="196" formatCode="_(* #.#._);_(* \(#.#.\);_(* &quot;-&quot;??_);_(@_ⴆ"/>
    <numFmt numFmtId="197" formatCode="_(* #.;_(* \(#.;_(* &quot;-&quot;??_);_(@_ⴆ"/>
    <numFmt numFmtId="198" formatCode="#.##0"/>
    <numFmt numFmtId="199" formatCode="#.##00"/>
    <numFmt numFmtId="200" formatCode="#.##"/>
    <numFmt numFmtId="201" formatCode="#.#"/>
  </numFmts>
  <fonts count="92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sz val="12"/>
      <name val=".VnTime"/>
      <family val="2"/>
    </font>
    <font>
      <sz val="9"/>
      <name val="Times New Roman"/>
      <family val="1"/>
    </font>
    <font>
      <i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.VnTime"/>
      <family val="2"/>
    </font>
    <font>
      <sz val="11"/>
      <name val="Times New Roman"/>
      <family val="1"/>
    </font>
    <font>
      <i/>
      <sz val="12"/>
      <name val=".VnTime"/>
      <family val="2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.VnTime"/>
      <family val="2"/>
    </font>
    <font>
      <sz val="12"/>
      <color indexed="10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4"/>
      <color indexed="9"/>
      <name val="Times New Roman"/>
      <family val="1"/>
    </font>
    <font>
      <i/>
      <sz val="12"/>
      <color indexed="9"/>
      <name val="Times New Roman"/>
      <family val="1"/>
    </font>
    <font>
      <b/>
      <i/>
      <sz val="13"/>
      <color indexed="9"/>
      <name val="Times New Roman"/>
      <family val="1"/>
    </font>
    <font>
      <sz val="13"/>
      <color indexed="9"/>
      <name val="Times New Roman"/>
      <family val="1"/>
    </font>
    <font>
      <i/>
      <sz val="13"/>
      <color indexed="9"/>
      <name val="Times New Roman"/>
      <family val="1"/>
    </font>
    <font>
      <i/>
      <sz val="14"/>
      <color indexed="9"/>
      <name val="Times New Roman"/>
      <family val="1"/>
    </font>
    <font>
      <b/>
      <sz val="11"/>
      <color indexed="9"/>
      <name val="Times New Roman"/>
      <family val="1"/>
    </font>
    <font>
      <sz val="12"/>
      <color indexed="9"/>
      <name val="Times New Roman"/>
      <family val="1"/>
    </font>
    <font>
      <i/>
      <sz val="12"/>
      <color indexed="9"/>
      <name val=".VnTim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.VnTime"/>
      <family val="2"/>
    </font>
    <font>
      <sz val="12"/>
      <color rgb="FFFF0000"/>
      <name val="Times New Roman"/>
      <family val="1"/>
    </font>
    <font>
      <b/>
      <sz val="14"/>
      <color theme="0"/>
      <name val="Times New Roman"/>
      <family val="1"/>
    </font>
    <font>
      <sz val="14"/>
      <color theme="0"/>
      <name val="Times New Roman"/>
      <family val="1"/>
    </font>
    <font>
      <b/>
      <sz val="16"/>
      <color theme="0"/>
      <name val="Times New Roman"/>
      <family val="1"/>
    </font>
    <font>
      <b/>
      <i/>
      <sz val="14"/>
      <color theme="0"/>
      <name val="Times New Roman"/>
      <family val="1"/>
    </font>
    <font>
      <i/>
      <sz val="12"/>
      <color theme="0"/>
      <name val="Times New Roman"/>
      <family val="1"/>
    </font>
    <font>
      <b/>
      <i/>
      <sz val="13"/>
      <color theme="0"/>
      <name val="Times New Roman"/>
      <family val="1"/>
    </font>
    <font>
      <sz val="13"/>
      <color theme="0"/>
      <name val="Times New Roman"/>
      <family val="1"/>
    </font>
    <font>
      <i/>
      <sz val="13"/>
      <color theme="0"/>
      <name val="Times New Roman"/>
      <family val="1"/>
    </font>
    <font>
      <i/>
      <sz val="14"/>
      <color theme="0"/>
      <name val="Times New Roman"/>
      <family val="1"/>
    </font>
    <font>
      <b/>
      <sz val="11"/>
      <color theme="0"/>
      <name val="Times New Roman"/>
      <family val="1"/>
    </font>
    <font>
      <sz val="12"/>
      <color theme="0"/>
      <name val="Times New Roman"/>
      <family val="1"/>
    </font>
    <font>
      <i/>
      <sz val="12"/>
      <color theme="0"/>
      <name val=".VnTim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2" fillId="28" borderId="2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80" fontId="0" fillId="0" borderId="0" xfId="41" applyNumberFormat="1" applyFont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3" fontId="0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 applyProtection="1">
      <alignment horizontal="left" vertical="center" wrapText="1" shrinkToFit="1"/>
      <protection locked="0"/>
    </xf>
    <xf numFmtId="0" fontId="14" fillId="33" borderId="11" xfId="0" applyFont="1" applyFill="1" applyBorder="1" applyAlignment="1" applyProtection="1">
      <alignment horizontal="center" vertical="center" wrapText="1" shrinkToFit="1"/>
      <protection locked="0"/>
    </xf>
    <xf numFmtId="3" fontId="77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3" fontId="2" fillId="34" borderId="11" xfId="0" applyNumberFormat="1" applyFont="1" applyFill="1" applyBorder="1" applyAlignment="1">
      <alignment horizontal="left" vertical="center"/>
    </xf>
    <xf numFmtId="3" fontId="78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/>
    </xf>
    <xf numFmtId="0" fontId="14" fillId="35" borderId="11" xfId="0" applyFont="1" applyFill="1" applyBorder="1" applyAlignment="1" applyProtection="1">
      <alignment horizontal="left" vertical="center" wrapText="1" shrinkToFit="1"/>
      <protection locked="0"/>
    </xf>
    <xf numFmtId="0" fontId="14" fillId="35" borderId="11" xfId="0" applyFont="1" applyFill="1" applyBorder="1" applyAlignment="1" applyProtection="1">
      <alignment horizontal="center" vertical="center" wrapText="1" shrinkToFit="1"/>
      <protection locked="0"/>
    </xf>
    <xf numFmtId="3" fontId="14" fillId="36" borderId="11" xfId="0" applyNumberFormat="1" applyFont="1" applyFill="1" applyBorder="1" applyAlignment="1" applyProtection="1">
      <alignment horizontal="right" vertical="center" wrapText="1" shrinkToFit="1"/>
      <protection locked="0"/>
    </xf>
    <xf numFmtId="3" fontId="0" fillId="0" borderId="11" xfId="0" applyNumberFormat="1" applyFont="1" applyBorder="1" applyAlignment="1">
      <alignment horizontal="left" vertical="center"/>
    </xf>
    <xf numFmtId="3" fontId="0" fillId="34" borderId="0" xfId="0" applyNumberFormat="1" applyFill="1" applyAlignment="1">
      <alignment/>
    </xf>
    <xf numFmtId="0" fontId="15" fillId="35" borderId="11" xfId="0" applyFont="1" applyFill="1" applyBorder="1" applyAlignment="1" applyProtection="1">
      <alignment horizontal="left" vertical="center" wrapText="1" shrinkToFit="1"/>
      <protection locked="0"/>
    </xf>
    <xf numFmtId="0" fontId="15" fillId="35" borderId="11" xfId="0" applyFont="1" applyFill="1" applyBorder="1" applyAlignment="1" applyProtection="1">
      <alignment horizontal="center" vertical="center" wrapText="1" shrinkToFit="1"/>
      <protection locked="0"/>
    </xf>
    <xf numFmtId="180" fontId="15" fillId="35" borderId="11" xfId="41" applyNumberFormat="1" applyFont="1" applyFill="1" applyBorder="1" applyAlignment="1" applyProtection="1">
      <alignment horizontal="right" vertical="center" wrapText="1" shrinkToFit="1"/>
      <protection locked="0"/>
    </xf>
    <xf numFmtId="3" fontId="2" fillId="0" borderId="11" xfId="0" applyNumberFormat="1" applyFont="1" applyBorder="1" applyAlignment="1">
      <alignment horizontal="left" vertical="center"/>
    </xf>
    <xf numFmtId="3" fontId="15" fillId="35" borderId="11" xfId="0" applyNumberFormat="1" applyFont="1" applyFill="1" applyBorder="1" applyAlignment="1" applyProtection="1">
      <alignment horizontal="right" vertical="center" wrapText="1" shrinkToFit="1"/>
      <protection locked="0"/>
    </xf>
    <xf numFmtId="186" fontId="0" fillId="0" borderId="0" xfId="41" applyNumberFormat="1" applyFont="1" applyAlignment="1">
      <alignment/>
    </xf>
    <xf numFmtId="187" fontId="0" fillId="0" borderId="0" xfId="0" applyNumberFormat="1" applyAlignment="1">
      <alignment/>
    </xf>
    <xf numFmtId="0" fontId="0" fillId="0" borderId="11" xfId="0" applyFont="1" applyBorder="1" applyAlignment="1">
      <alignment horizontal="center" vertical="center"/>
    </xf>
    <xf numFmtId="3" fontId="14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3" fontId="14" fillId="35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0" xfId="0" applyFont="1" applyAlignment="1">
      <alignment/>
    </xf>
    <xf numFmtId="3" fontId="14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180" fontId="78" fillId="0" borderId="0" xfId="0" applyNumberFormat="1" applyFont="1" applyAlignment="1">
      <alignment/>
    </xf>
    <xf numFmtId="0" fontId="0" fillId="34" borderId="0" xfId="0" applyFill="1" applyAlignment="1">
      <alignment/>
    </xf>
    <xf numFmtId="180" fontId="11" fillId="0" borderId="0" xfId="41" applyNumberFormat="1" applyFont="1" applyAlignment="1">
      <alignment/>
    </xf>
    <xf numFmtId="3" fontId="79" fillId="0" borderId="11" xfId="0" applyNumberFormat="1" applyFont="1" applyBorder="1" applyAlignment="1">
      <alignment horizontal="left" vertical="center"/>
    </xf>
    <xf numFmtId="3" fontId="15" fillId="36" borderId="11" xfId="0" applyNumberFormat="1" applyFont="1" applyFill="1" applyBorder="1" applyAlignment="1" applyProtection="1">
      <alignment horizontal="right" vertical="center" wrapText="1" shrinkToFit="1"/>
      <protection locked="0"/>
    </xf>
    <xf numFmtId="180" fontId="0" fillId="0" borderId="0" xfId="0" applyNumberFormat="1" applyAlignment="1">
      <alignment/>
    </xf>
    <xf numFmtId="0" fontId="16" fillId="0" borderId="0" xfId="0" applyFont="1" applyAlignment="1">
      <alignment/>
    </xf>
    <xf numFmtId="180" fontId="16" fillId="0" borderId="0" xfId="41" applyNumberFormat="1" applyFont="1" applyAlignment="1">
      <alignment/>
    </xf>
    <xf numFmtId="180" fontId="11" fillId="34" borderId="0" xfId="41" applyNumberFormat="1" applyFont="1" applyFill="1" applyAlignment="1">
      <alignment/>
    </xf>
    <xf numFmtId="0" fontId="0" fillId="0" borderId="12" xfId="0" applyFont="1" applyBorder="1" applyAlignment="1">
      <alignment horizontal="center" vertical="center"/>
    </xf>
    <xf numFmtId="0" fontId="15" fillId="35" borderId="12" xfId="0" applyFont="1" applyFill="1" applyBorder="1" applyAlignment="1" applyProtection="1">
      <alignment horizontal="left" vertical="center" wrapText="1" shrinkToFit="1"/>
      <protection locked="0"/>
    </xf>
    <xf numFmtId="0" fontId="15" fillId="35" borderId="12" xfId="0" applyFont="1" applyFill="1" applyBorder="1" applyAlignment="1" applyProtection="1">
      <alignment horizontal="center" vertical="center" wrapText="1" shrinkToFit="1"/>
      <protection locked="0"/>
    </xf>
    <xf numFmtId="3" fontId="15" fillId="35" borderId="12" xfId="0" applyNumberFormat="1" applyFont="1" applyFill="1" applyBorder="1" applyAlignment="1" applyProtection="1">
      <alignment horizontal="right" vertical="center" wrapText="1" shrinkToFit="1"/>
      <protection locked="0"/>
    </xf>
    <xf numFmtId="3" fontId="0" fillId="0" borderId="12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80" fontId="78" fillId="34" borderId="0" xfId="0" applyNumberFormat="1" applyFont="1" applyFill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0" fontId="3" fillId="37" borderId="0" xfId="0" applyFont="1" applyFill="1" applyAlignment="1">
      <alignment/>
    </xf>
    <xf numFmtId="3" fontId="3" fillId="37" borderId="10" xfId="0" applyNumberFormat="1" applyFont="1" applyFill="1" applyBorder="1" applyAlignment="1">
      <alignment/>
    </xf>
    <xf numFmtId="3" fontId="4" fillId="37" borderId="10" xfId="0" applyNumberFormat="1" applyFont="1" applyFill="1" applyBorder="1" applyAlignment="1">
      <alignment/>
    </xf>
    <xf numFmtId="0" fontId="4" fillId="37" borderId="0" xfId="0" applyFont="1" applyFill="1" applyAlignment="1">
      <alignment/>
    </xf>
    <xf numFmtId="3" fontId="0" fillId="37" borderId="10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10" xfId="0" applyFont="1" applyFill="1" applyBorder="1" applyAlignment="1">
      <alignment horizontal="left" vertical="center" wrapText="1"/>
    </xf>
    <xf numFmtId="0" fontId="3" fillId="37" borderId="0" xfId="0" applyFont="1" applyFill="1" applyAlignment="1">
      <alignment/>
    </xf>
    <xf numFmtId="3" fontId="4" fillId="37" borderId="0" xfId="0" applyNumberFormat="1" applyFont="1" applyFill="1" applyAlignment="1">
      <alignment/>
    </xf>
    <xf numFmtId="0" fontId="6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3" fontId="0" fillId="37" borderId="0" xfId="0" applyNumberFormat="1" applyFill="1" applyAlignment="1">
      <alignment/>
    </xf>
    <xf numFmtId="0" fontId="8" fillId="37" borderId="0" xfId="0" applyFont="1" applyFill="1" applyAlignment="1">
      <alignment horizontal="right"/>
    </xf>
    <xf numFmtId="3" fontId="3" fillId="37" borderId="10" xfId="0" applyNumberFormat="1" applyFont="1" applyFill="1" applyBorder="1" applyAlignment="1">
      <alignment horizontal="center" vertical="center" wrapText="1"/>
    </xf>
    <xf numFmtId="0" fontId="3" fillId="37" borderId="0" xfId="0" applyFont="1" applyFill="1" applyAlignment="1">
      <alignment horizontal="center" vertical="center" wrapText="1"/>
    </xf>
    <xf numFmtId="0" fontId="9" fillId="37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10" fillId="37" borderId="10" xfId="0" applyFont="1" applyFill="1" applyBorder="1" applyAlignment="1">
      <alignment horizontal="center"/>
    </xf>
    <xf numFmtId="0" fontId="10" fillId="37" borderId="10" xfId="0" applyFont="1" applyFill="1" applyBorder="1" applyAlignment="1">
      <alignment/>
    </xf>
    <xf numFmtId="3" fontId="10" fillId="37" borderId="10" xfId="0" applyNumberFormat="1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10" fillId="37" borderId="0" xfId="0" applyFont="1" applyFill="1" applyAlignment="1">
      <alignment/>
    </xf>
    <xf numFmtId="3" fontId="5" fillId="37" borderId="0" xfId="0" applyNumberFormat="1" applyFont="1" applyFill="1" applyAlignment="1">
      <alignment/>
    </xf>
    <xf numFmtId="3" fontId="7" fillId="37" borderId="0" xfId="0" applyNumberFormat="1" applyFont="1" applyFill="1" applyAlignment="1">
      <alignment/>
    </xf>
    <xf numFmtId="3" fontId="3" fillId="37" borderId="0" xfId="0" applyNumberFormat="1" applyFont="1" applyFill="1" applyAlignment="1">
      <alignment/>
    </xf>
    <xf numFmtId="0" fontId="5" fillId="37" borderId="10" xfId="0" applyFont="1" applyFill="1" applyBorder="1" applyAlignment="1">
      <alignment horizontal="center"/>
    </xf>
    <xf numFmtId="3" fontId="18" fillId="37" borderId="10" xfId="0" applyNumberFormat="1" applyFont="1" applyFill="1" applyBorder="1" applyAlignment="1">
      <alignment/>
    </xf>
    <xf numFmtId="180" fontId="17" fillId="37" borderId="0" xfId="41" applyNumberFormat="1" applyFont="1" applyFill="1" applyAlignment="1">
      <alignment/>
    </xf>
    <xf numFmtId="180" fontId="7" fillId="37" borderId="0" xfId="41" applyNumberFormat="1" applyFont="1" applyFill="1" applyAlignment="1">
      <alignment/>
    </xf>
    <xf numFmtId="180" fontId="7" fillId="37" borderId="0" xfId="41" applyNumberFormat="1" applyFont="1" applyFill="1" applyAlignment="1">
      <alignment horizontal="center" vertical="center" wrapText="1"/>
    </xf>
    <xf numFmtId="180" fontId="19" fillId="37" borderId="0" xfId="41" applyNumberFormat="1" applyFont="1" applyFill="1" applyAlignment="1">
      <alignment/>
    </xf>
    <xf numFmtId="0" fontId="3" fillId="37" borderId="0" xfId="0" applyFont="1" applyFill="1" applyAlignment="1">
      <alignment horizontal="center"/>
    </xf>
    <xf numFmtId="3" fontId="3" fillId="37" borderId="0" xfId="0" applyNumberFormat="1" applyFont="1" applyFill="1" applyAlignment="1">
      <alignment horizontal="left"/>
    </xf>
    <xf numFmtId="0" fontId="5" fillId="37" borderId="10" xfId="0" applyFont="1" applyFill="1" applyBorder="1" applyAlignment="1">
      <alignment/>
    </xf>
    <xf numFmtId="3" fontId="5" fillId="37" borderId="10" xfId="0" applyNumberFormat="1" applyFont="1" applyFill="1" applyBorder="1" applyAlignment="1">
      <alignment/>
    </xf>
    <xf numFmtId="0" fontId="5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/>
    </xf>
    <xf numFmtId="3" fontId="4" fillId="37" borderId="10" xfId="0" applyNumberFormat="1" applyFont="1" applyFill="1" applyBorder="1" applyAlignment="1">
      <alignment/>
    </xf>
    <xf numFmtId="0" fontId="8" fillId="37" borderId="10" xfId="0" applyFont="1" applyFill="1" applyBorder="1" applyAlignment="1">
      <alignment horizontal="right"/>
    </xf>
    <xf numFmtId="0" fontId="0" fillId="37" borderId="10" xfId="0" applyFont="1" applyFill="1" applyBorder="1" applyAlignment="1">
      <alignment horizontal="right"/>
    </xf>
    <xf numFmtId="0" fontId="20" fillId="37" borderId="10" xfId="0" applyFont="1" applyFill="1" applyBorder="1" applyAlignment="1">
      <alignment/>
    </xf>
    <xf numFmtId="3" fontId="20" fillId="37" borderId="10" xfId="0" applyNumberFormat="1" applyFont="1" applyFill="1" applyBorder="1" applyAlignment="1">
      <alignment/>
    </xf>
    <xf numFmtId="0" fontId="21" fillId="37" borderId="10" xfId="0" applyFont="1" applyFill="1" applyBorder="1" applyAlignment="1">
      <alignment/>
    </xf>
    <xf numFmtId="3" fontId="21" fillId="37" borderId="10" xfId="0" applyNumberFormat="1" applyFont="1" applyFill="1" applyBorder="1" applyAlignment="1">
      <alignment/>
    </xf>
    <xf numFmtId="0" fontId="20" fillId="37" borderId="10" xfId="0" applyFont="1" applyFill="1" applyBorder="1" applyAlignment="1">
      <alignment horizontal="right"/>
    </xf>
    <xf numFmtId="0" fontId="23" fillId="37" borderId="10" xfId="0" applyFont="1" applyFill="1" applyBorder="1" applyAlignment="1">
      <alignment/>
    </xf>
    <xf numFmtId="3" fontId="23" fillId="37" borderId="10" xfId="0" applyNumberFormat="1" applyFont="1" applyFill="1" applyBorder="1" applyAlignment="1">
      <alignment/>
    </xf>
    <xf numFmtId="0" fontId="22" fillId="37" borderId="10" xfId="0" applyFont="1" applyFill="1" applyBorder="1" applyAlignment="1">
      <alignment horizontal="right"/>
    </xf>
    <xf numFmtId="0" fontId="10" fillId="37" borderId="0" xfId="0" applyFont="1" applyFill="1" applyAlignment="1">
      <alignment horizontal="center"/>
    </xf>
    <xf numFmtId="0" fontId="7" fillId="37" borderId="0" xfId="0" applyFont="1" applyFill="1" applyAlignment="1">
      <alignment horizontal="center"/>
    </xf>
    <xf numFmtId="0" fontId="3" fillId="37" borderId="0" xfId="0" applyFont="1" applyFill="1" applyAlignment="1">
      <alignment horizontal="center"/>
    </xf>
    <xf numFmtId="0" fontId="6" fillId="37" borderId="0" xfId="0" applyFont="1" applyFill="1" applyAlignment="1">
      <alignment horizontal="center"/>
    </xf>
    <xf numFmtId="3" fontId="3" fillId="37" borderId="0" xfId="0" applyNumberFormat="1" applyFont="1" applyFill="1" applyAlignment="1">
      <alignment horizontal="left"/>
    </xf>
    <xf numFmtId="0" fontId="4" fillId="37" borderId="0" xfId="0" applyFont="1" applyFill="1" applyAlignment="1">
      <alignment/>
    </xf>
    <xf numFmtId="3" fontId="4" fillId="37" borderId="0" xfId="0" applyNumberFormat="1" applyFont="1" applyFill="1" applyAlignment="1">
      <alignment/>
    </xf>
    <xf numFmtId="0" fontId="3" fillId="37" borderId="0" xfId="0" applyFont="1" applyFill="1" applyBorder="1" applyAlignment="1">
      <alignment horizontal="center" vertical="center" wrapText="1"/>
    </xf>
    <xf numFmtId="3" fontId="3" fillId="37" borderId="0" xfId="0" applyNumberFormat="1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3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3" fontId="10" fillId="37" borderId="0" xfId="0" applyNumberFormat="1" applyFont="1" applyFill="1" applyBorder="1" applyAlignment="1">
      <alignment/>
    </xf>
    <xf numFmtId="3" fontId="4" fillId="37" borderId="0" xfId="0" applyNumberFormat="1" applyFont="1" applyFill="1" applyBorder="1" applyAlignment="1">
      <alignment/>
    </xf>
    <xf numFmtId="3" fontId="4" fillId="37" borderId="0" xfId="0" applyNumberFormat="1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3" fontId="5" fillId="37" borderId="0" xfId="0" applyNumberFormat="1" applyFont="1" applyFill="1" applyBorder="1" applyAlignment="1">
      <alignment/>
    </xf>
    <xf numFmtId="0" fontId="80" fillId="37" borderId="0" xfId="0" applyFont="1" applyFill="1" applyAlignment="1">
      <alignment horizontal="center"/>
    </xf>
    <xf numFmtId="0" fontId="81" fillId="37" borderId="0" xfId="0" applyFont="1" applyFill="1" applyAlignment="1">
      <alignment/>
    </xf>
    <xf numFmtId="0" fontId="80" fillId="37" borderId="0" xfId="0" applyFont="1" applyFill="1" applyAlignment="1">
      <alignment/>
    </xf>
    <xf numFmtId="0" fontId="82" fillId="37" borderId="0" xfId="0" applyFont="1" applyFill="1" applyAlignment="1">
      <alignment horizontal="center"/>
    </xf>
    <xf numFmtId="0" fontId="83" fillId="37" borderId="0" xfId="0" applyFont="1" applyFill="1" applyAlignment="1">
      <alignment horizontal="center"/>
    </xf>
    <xf numFmtId="0" fontId="84" fillId="37" borderId="0" xfId="0" applyFont="1" applyFill="1" applyAlignment="1">
      <alignment horizontal="right"/>
    </xf>
    <xf numFmtId="0" fontId="80" fillId="37" borderId="0" xfId="0" applyFont="1" applyFill="1" applyBorder="1" applyAlignment="1">
      <alignment horizontal="center" vertical="center" wrapText="1"/>
    </xf>
    <xf numFmtId="3" fontId="80" fillId="37" borderId="0" xfId="0" applyNumberFormat="1" applyFont="1" applyFill="1" applyBorder="1" applyAlignment="1">
      <alignment/>
    </xf>
    <xf numFmtId="3" fontId="85" fillId="37" borderId="0" xfId="0" applyNumberFormat="1" applyFont="1" applyFill="1" applyBorder="1" applyAlignment="1">
      <alignment/>
    </xf>
    <xf numFmtId="3" fontId="86" fillId="37" borderId="0" xfId="0" applyNumberFormat="1" applyFont="1" applyFill="1" applyBorder="1" applyAlignment="1">
      <alignment/>
    </xf>
    <xf numFmtId="3" fontId="87" fillId="37" borderId="0" xfId="0" applyNumberFormat="1" applyFont="1" applyFill="1" applyBorder="1" applyAlignment="1">
      <alignment/>
    </xf>
    <xf numFmtId="3" fontId="83" fillId="37" borderId="0" xfId="0" applyNumberFormat="1" applyFont="1" applyFill="1" applyBorder="1" applyAlignment="1">
      <alignment/>
    </xf>
    <xf numFmtId="3" fontId="81" fillId="37" borderId="0" xfId="0" applyNumberFormat="1" applyFont="1" applyFill="1" applyBorder="1" applyAlignment="1">
      <alignment/>
    </xf>
    <xf numFmtId="3" fontId="81" fillId="37" borderId="0" xfId="0" applyNumberFormat="1" applyFont="1" applyFill="1" applyAlignment="1">
      <alignment/>
    </xf>
    <xf numFmtId="3" fontId="88" fillId="37" borderId="0" xfId="0" applyNumberFormat="1" applyFont="1" applyFill="1" applyBorder="1" applyAlignment="1">
      <alignment/>
    </xf>
    <xf numFmtId="3" fontId="80" fillId="37" borderId="10" xfId="0" applyNumberFormat="1" applyFont="1" applyFill="1" applyBorder="1" applyAlignment="1">
      <alignment/>
    </xf>
    <xf numFmtId="3" fontId="88" fillId="37" borderId="10" xfId="0" applyNumberFormat="1" applyFont="1" applyFill="1" applyBorder="1" applyAlignment="1">
      <alignment/>
    </xf>
    <xf numFmtId="3" fontId="81" fillId="37" borderId="10" xfId="0" applyNumberFormat="1" applyFont="1" applyFill="1" applyBorder="1" applyAlignment="1">
      <alignment/>
    </xf>
    <xf numFmtId="3" fontId="83" fillId="37" borderId="10" xfId="0" applyNumberFormat="1" applyFont="1" applyFill="1" applyBorder="1" applyAlignment="1">
      <alignment/>
    </xf>
    <xf numFmtId="0" fontId="89" fillId="37" borderId="0" xfId="0" applyFont="1" applyFill="1" applyAlignment="1">
      <alignment horizontal="center"/>
    </xf>
    <xf numFmtId="3" fontId="80" fillId="37" borderId="0" xfId="0" applyNumberFormat="1" applyFont="1" applyFill="1" applyAlignment="1">
      <alignment horizontal="left"/>
    </xf>
    <xf numFmtId="0" fontId="80" fillId="37" borderId="0" xfId="0" applyFont="1" applyFill="1" applyBorder="1" applyAlignment="1">
      <alignment/>
    </xf>
    <xf numFmtId="0" fontId="80" fillId="37" borderId="10" xfId="0" applyFont="1" applyFill="1" applyBorder="1" applyAlignment="1">
      <alignment/>
    </xf>
    <xf numFmtId="0" fontId="83" fillId="37" borderId="10" xfId="0" applyFont="1" applyFill="1" applyBorder="1" applyAlignment="1">
      <alignment/>
    </xf>
    <xf numFmtId="0" fontId="81" fillId="37" borderId="10" xfId="0" applyFont="1" applyFill="1" applyBorder="1" applyAlignment="1">
      <alignment/>
    </xf>
    <xf numFmtId="3" fontId="90" fillId="37" borderId="10" xfId="0" applyNumberFormat="1" applyFont="1" applyFill="1" applyBorder="1" applyAlignment="1">
      <alignment/>
    </xf>
    <xf numFmtId="3" fontId="91" fillId="37" borderId="10" xfId="0" applyNumberFormat="1" applyFont="1" applyFill="1" applyBorder="1" applyAlignment="1">
      <alignment/>
    </xf>
    <xf numFmtId="0" fontId="83" fillId="37" borderId="0" xfId="0" applyFont="1" applyFill="1" applyBorder="1" applyAlignment="1">
      <alignment/>
    </xf>
    <xf numFmtId="0" fontId="81" fillId="37" borderId="0" xfId="0" applyFont="1" applyFill="1" applyBorder="1" applyAlignment="1">
      <alignment/>
    </xf>
    <xf numFmtId="0" fontId="90" fillId="37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0" fillId="37" borderId="0" xfId="0" applyFont="1" applyFill="1" applyAlignment="1">
      <alignment horizontal="center"/>
    </xf>
    <xf numFmtId="0" fontId="7" fillId="37" borderId="0" xfId="0" applyFont="1" applyFill="1" applyAlignment="1">
      <alignment horizontal="center"/>
    </xf>
    <xf numFmtId="0" fontId="3" fillId="37" borderId="0" xfId="0" applyFont="1" applyFill="1" applyAlignment="1">
      <alignment horizontal="center"/>
    </xf>
    <xf numFmtId="0" fontId="3" fillId="37" borderId="0" xfId="0" applyFont="1" applyFill="1" applyAlignment="1">
      <alignment horizontal="left"/>
    </xf>
    <xf numFmtId="0" fontId="6" fillId="37" borderId="0" xfId="0" applyFont="1" applyFill="1" applyAlignment="1">
      <alignment horizontal="center"/>
    </xf>
    <xf numFmtId="3" fontId="3" fillId="37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1866900</xdr:colOff>
      <xdr:row>44</xdr:row>
      <xdr:rowOff>47625</xdr:rowOff>
    </xdr:from>
    <xdr:to>
      <xdr:col>2</xdr:col>
      <xdr:colOff>352425</xdr:colOff>
      <xdr:row>44</xdr:row>
      <xdr:rowOff>47625</xdr:rowOff>
    </xdr:to>
    <xdr:sp>
      <xdr:nvSpPr>
        <xdr:cNvPr id="1" name="Line 3"/>
        <xdr:cNvSpPr>
          <a:spLocks/>
        </xdr:cNvSpPr>
      </xdr:nvSpPr>
      <xdr:spPr>
        <a:xfrm>
          <a:off x="2219325" y="164687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1857375</xdr:colOff>
      <xdr:row>2</xdr:row>
      <xdr:rowOff>38100</xdr:rowOff>
    </xdr:from>
    <xdr:to>
      <xdr:col>2</xdr:col>
      <xdr:colOff>409575</xdr:colOff>
      <xdr:row>2</xdr:row>
      <xdr:rowOff>38100</xdr:rowOff>
    </xdr:to>
    <xdr:sp>
      <xdr:nvSpPr>
        <xdr:cNvPr id="2" name="Line 4"/>
        <xdr:cNvSpPr>
          <a:spLocks/>
        </xdr:cNvSpPr>
      </xdr:nvSpPr>
      <xdr:spPr>
        <a:xfrm>
          <a:off x="2209800" y="48577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1866900</xdr:colOff>
      <xdr:row>167</xdr:row>
      <xdr:rowOff>47625</xdr:rowOff>
    </xdr:from>
    <xdr:to>
      <xdr:col>2</xdr:col>
      <xdr:colOff>352425</xdr:colOff>
      <xdr:row>167</xdr:row>
      <xdr:rowOff>47625</xdr:rowOff>
    </xdr:to>
    <xdr:sp>
      <xdr:nvSpPr>
        <xdr:cNvPr id="3" name="Line 5"/>
        <xdr:cNvSpPr>
          <a:spLocks/>
        </xdr:cNvSpPr>
      </xdr:nvSpPr>
      <xdr:spPr>
        <a:xfrm>
          <a:off x="2219325" y="482060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1866900</xdr:colOff>
      <xdr:row>84</xdr:row>
      <xdr:rowOff>47625</xdr:rowOff>
    </xdr:from>
    <xdr:to>
      <xdr:col>2</xdr:col>
      <xdr:colOff>352425</xdr:colOff>
      <xdr:row>84</xdr:row>
      <xdr:rowOff>47625</xdr:rowOff>
    </xdr:to>
    <xdr:sp>
      <xdr:nvSpPr>
        <xdr:cNvPr id="4" name="Line 6"/>
        <xdr:cNvSpPr>
          <a:spLocks/>
        </xdr:cNvSpPr>
      </xdr:nvSpPr>
      <xdr:spPr>
        <a:xfrm>
          <a:off x="2219325" y="316706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1857375</xdr:colOff>
      <xdr:row>2</xdr:row>
      <xdr:rowOff>38100</xdr:rowOff>
    </xdr:from>
    <xdr:to>
      <xdr:col>2</xdr:col>
      <xdr:colOff>409575</xdr:colOff>
      <xdr:row>2</xdr:row>
      <xdr:rowOff>38100</xdr:rowOff>
    </xdr:to>
    <xdr:sp>
      <xdr:nvSpPr>
        <xdr:cNvPr id="5" name="Line 7"/>
        <xdr:cNvSpPr>
          <a:spLocks/>
        </xdr:cNvSpPr>
      </xdr:nvSpPr>
      <xdr:spPr>
        <a:xfrm>
          <a:off x="2209800" y="48577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1866900</xdr:colOff>
      <xdr:row>213</xdr:row>
      <xdr:rowOff>47625</xdr:rowOff>
    </xdr:from>
    <xdr:to>
      <xdr:col>2</xdr:col>
      <xdr:colOff>352425</xdr:colOff>
      <xdr:row>213</xdr:row>
      <xdr:rowOff>47625</xdr:rowOff>
    </xdr:to>
    <xdr:sp>
      <xdr:nvSpPr>
        <xdr:cNvPr id="6" name="Line 8"/>
        <xdr:cNvSpPr>
          <a:spLocks/>
        </xdr:cNvSpPr>
      </xdr:nvSpPr>
      <xdr:spPr>
        <a:xfrm>
          <a:off x="2219325" y="574071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1857375</xdr:colOff>
      <xdr:row>43</xdr:row>
      <xdr:rowOff>38100</xdr:rowOff>
    </xdr:from>
    <xdr:to>
      <xdr:col>2</xdr:col>
      <xdr:colOff>409575</xdr:colOff>
      <xdr:row>43</xdr:row>
      <xdr:rowOff>38100</xdr:rowOff>
    </xdr:to>
    <xdr:sp>
      <xdr:nvSpPr>
        <xdr:cNvPr id="7" name="Line 9"/>
        <xdr:cNvSpPr>
          <a:spLocks/>
        </xdr:cNvSpPr>
      </xdr:nvSpPr>
      <xdr:spPr>
        <a:xfrm>
          <a:off x="2209800" y="1608772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1857375</xdr:colOff>
      <xdr:row>43</xdr:row>
      <xdr:rowOff>38100</xdr:rowOff>
    </xdr:from>
    <xdr:to>
      <xdr:col>2</xdr:col>
      <xdr:colOff>409575</xdr:colOff>
      <xdr:row>43</xdr:row>
      <xdr:rowOff>38100</xdr:rowOff>
    </xdr:to>
    <xdr:sp>
      <xdr:nvSpPr>
        <xdr:cNvPr id="8" name="Line 10"/>
        <xdr:cNvSpPr>
          <a:spLocks/>
        </xdr:cNvSpPr>
      </xdr:nvSpPr>
      <xdr:spPr>
        <a:xfrm>
          <a:off x="2209800" y="1608772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2</xdr:row>
      <xdr:rowOff>57150</xdr:rowOff>
    </xdr:from>
    <xdr:to>
      <xdr:col>1</xdr:col>
      <xdr:colOff>3933825</xdr:colOff>
      <xdr:row>2</xdr:row>
      <xdr:rowOff>57150</xdr:rowOff>
    </xdr:to>
    <xdr:sp>
      <xdr:nvSpPr>
        <xdr:cNvPr id="1" name="Line 4"/>
        <xdr:cNvSpPr>
          <a:spLocks/>
        </xdr:cNvSpPr>
      </xdr:nvSpPr>
      <xdr:spPr>
        <a:xfrm>
          <a:off x="2438400" y="51435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2019300</xdr:colOff>
      <xdr:row>2</xdr:row>
      <xdr:rowOff>57150</xdr:rowOff>
    </xdr:from>
    <xdr:to>
      <xdr:col>1</xdr:col>
      <xdr:colOff>3590925</xdr:colOff>
      <xdr:row>2</xdr:row>
      <xdr:rowOff>57150</xdr:rowOff>
    </xdr:to>
    <xdr:sp>
      <xdr:nvSpPr>
        <xdr:cNvPr id="1" name="Line 4"/>
        <xdr:cNvSpPr>
          <a:spLocks/>
        </xdr:cNvSpPr>
      </xdr:nvSpPr>
      <xdr:spPr>
        <a:xfrm>
          <a:off x="2619375" y="5143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2</xdr:row>
      <xdr:rowOff>57150</xdr:rowOff>
    </xdr:from>
    <xdr:to>
      <xdr:col>1</xdr:col>
      <xdr:colOff>3590925</xdr:colOff>
      <xdr:row>2</xdr:row>
      <xdr:rowOff>57150</xdr:rowOff>
    </xdr:to>
    <xdr:sp>
      <xdr:nvSpPr>
        <xdr:cNvPr id="1" name="Line 4"/>
        <xdr:cNvSpPr>
          <a:spLocks/>
        </xdr:cNvSpPr>
      </xdr:nvSpPr>
      <xdr:spPr>
        <a:xfrm>
          <a:off x="2438400" y="5143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52">
      <selection activeCell="H59" sqref="H59"/>
    </sheetView>
  </sheetViews>
  <sheetFormatPr defaultColWidth="9.00390625" defaultRowHeight="15.75"/>
  <cols>
    <col min="1" max="1" width="4.625" style="0" customWidth="1"/>
    <col min="2" max="2" width="39.00390625" style="0" customWidth="1"/>
    <col min="3" max="4" width="7.625" style="0" customWidth="1"/>
    <col min="5" max="5" width="17.375" style="0" customWidth="1"/>
    <col min="6" max="6" width="17.00390625" style="0" customWidth="1"/>
    <col min="8" max="8" width="16.25390625" style="5" bestFit="1" customWidth="1"/>
    <col min="9" max="9" width="12.625" style="0" bestFit="1" customWidth="1"/>
    <col min="10" max="10" width="11.125" style="0" bestFit="1" customWidth="1"/>
    <col min="11" max="11" width="9.875" style="0" bestFit="1" customWidth="1"/>
  </cols>
  <sheetData>
    <row r="1" spans="1:6" ht="15">
      <c r="A1" s="4"/>
      <c r="B1" s="4"/>
      <c r="C1" s="4"/>
      <c r="D1" s="4"/>
      <c r="E1" s="161" t="s">
        <v>31</v>
      </c>
      <c r="F1" s="161"/>
    </row>
    <row r="2" spans="1:6" ht="20.25" customHeight="1">
      <c r="A2" s="6" t="s">
        <v>32</v>
      </c>
      <c r="B2" s="6"/>
      <c r="C2" s="160" t="s">
        <v>33</v>
      </c>
      <c r="D2" s="160"/>
      <c r="E2" s="160"/>
      <c r="F2" s="160"/>
    </row>
    <row r="3" spans="1:6" ht="20.25" customHeight="1">
      <c r="A3" s="6" t="s">
        <v>34</v>
      </c>
      <c r="B3" s="6"/>
      <c r="C3" s="160" t="s">
        <v>35</v>
      </c>
      <c r="D3" s="160"/>
      <c r="E3" s="160"/>
      <c r="F3" s="160"/>
    </row>
    <row r="4" spans="1:6" ht="20.25" customHeight="1">
      <c r="A4" s="6" t="s">
        <v>36</v>
      </c>
      <c r="B4" s="6"/>
      <c r="C4" s="162" t="s">
        <v>37</v>
      </c>
      <c r="D4" s="162"/>
      <c r="E4" s="162"/>
      <c r="F4" s="162"/>
    </row>
    <row r="5" spans="1:6" ht="49.5" customHeight="1">
      <c r="A5" s="163" t="s">
        <v>38</v>
      </c>
      <c r="B5" s="163"/>
      <c r="C5" s="163"/>
      <c r="D5" s="163"/>
      <c r="E5" s="163"/>
      <c r="F5" s="163"/>
    </row>
    <row r="6" spans="1:6" ht="21.75" customHeight="1">
      <c r="A6" s="8"/>
      <c r="B6" s="9"/>
      <c r="C6" s="8"/>
      <c r="D6" s="8"/>
      <c r="E6" s="10"/>
      <c r="F6" s="11" t="s">
        <v>39</v>
      </c>
    </row>
    <row r="7" spans="1:8" ht="48" customHeight="1">
      <c r="A7" s="2" t="s">
        <v>4</v>
      </c>
      <c r="B7" s="12" t="s">
        <v>5</v>
      </c>
      <c r="C7" s="12" t="s">
        <v>40</v>
      </c>
      <c r="D7" s="2" t="s">
        <v>41</v>
      </c>
      <c r="E7" s="3" t="s">
        <v>42</v>
      </c>
      <c r="F7" s="3"/>
      <c r="H7" s="5" t="s">
        <v>43</v>
      </c>
    </row>
    <row r="8" spans="1:9" ht="29.25" customHeight="1">
      <c r="A8" s="13" t="s">
        <v>18</v>
      </c>
      <c r="B8" s="14" t="s">
        <v>7</v>
      </c>
      <c r="C8" s="15"/>
      <c r="D8" s="15"/>
      <c r="E8" s="16">
        <f>E9+E11+E13+E19+E22</f>
        <v>2446400000</v>
      </c>
      <c r="F8" s="17"/>
      <c r="H8" s="5">
        <v>2531000000</v>
      </c>
      <c r="I8" s="18">
        <f>H8-E8</f>
        <v>84600000</v>
      </c>
    </row>
    <row r="9" spans="1:11" ht="29.25" customHeight="1">
      <c r="A9" s="19">
        <v>1</v>
      </c>
      <c r="B9" s="20" t="s">
        <v>9</v>
      </c>
      <c r="C9" s="21">
        <v>6000</v>
      </c>
      <c r="D9" s="21"/>
      <c r="E9" s="22">
        <f>E10</f>
        <v>1360000000</v>
      </c>
      <c r="F9" s="23"/>
      <c r="H9" s="5">
        <f>E9+E11+E13+E22+E54</f>
        <v>2531000000</v>
      </c>
      <c r="I9" s="24">
        <f>E9+E11+E13+E22+E54</f>
        <v>2531000000</v>
      </c>
      <c r="J9">
        <v>2531000000</v>
      </c>
      <c r="K9" s="1">
        <f>J9-I9</f>
        <v>0</v>
      </c>
    </row>
    <row r="10" spans="1:8" ht="29.25" customHeight="1">
      <c r="A10" s="19"/>
      <c r="B10" s="25" t="s">
        <v>44</v>
      </c>
      <c r="C10" s="26"/>
      <c r="D10" s="26">
        <v>6001</v>
      </c>
      <c r="E10" s="27">
        <v>1360000000</v>
      </c>
      <c r="F10" s="28"/>
      <c r="H10" s="5">
        <f>E9+E11+E13+E22+E54</f>
        <v>2531000000</v>
      </c>
    </row>
    <row r="11" spans="1:6" ht="34.5" customHeight="1">
      <c r="A11" s="19">
        <v>2</v>
      </c>
      <c r="B11" s="20" t="s">
        <v>45</v>
      </c>
      <c r="C11" s="21">
        <v>6050</v>
      </c>
      <c r="D11" s="26"/>
      <c r="E11" s="22">
        <v>35000000</v>
      </c>
      <c r="F11" s="28"/>
    </row>
    <row r="12" spans="1:9" ht="33.75" customHeight="1">
      <c r="A12" s="19"/>
      <c r="B12" s="25" t="s">
        <v>45</v>
      </c>
      <c r="C12" s="26"/>
      <c r="D12" s="26">
        <v>6099</v>
      </c>
      <c r="E12" s="29">
        <v>35000000</v>
      </c>
      <c r="F12" s="28"/>
      <c r="H12" s="30">
        <v>2.1</v>
      </c>
      <c r="I12" s="31">
        <f>H12*1210000*12</f>
        <v>30492000</v>
      </c>
    </row>
    <row r="13" spans="1:6" ht="29.25" customHeight="1">
      <c r="A13" s="19">
        <v>3</v>
      </c>
      <c r="B13" s="20" t="s">
        <v>10</v>
      </c>
      <c r="C13" s="21">
        <v>6100</v>
      </c>
      <c r="D13" s="21"/>
      <c r="E13" s="22">
        <f>SUM(E14:E18)</f>
        <v>652000000</v>
      </c>
      <c r="F13" s="23"/>
    </row>
    <row r="14" spans="1:6" ht="29.25" customHeight="1">
      <c r="A14" s="32"/>
      <c r="B14" s="25" t="s">
        <v>46</v>
      </c>
      <c r="C14" s="26"/>
      <c r="D14" s="26">
        <v>6101</v>
      </c>
      <c r="E14" s="29">
        <v>24000000</v>
      </c>
      <c r="F14" s="23"/>
    </row>
    <row r="15" spans="1:6" ht="29.25" customHeight="1">
      <c r="A15" s="32"/>
      <c r="B15" s="25" t="s">
        <v>47</v>
      </c>
      <c r="C15" s="26"/>
      <c r="D15" s="26">
        <v>6112</v>
      </c>
      <c r="E15" s="29">
        <v>420000000</v>
      </c>
      <c r="F15" s="23"/>
    </row>
    <row r="16" spans="1:6" ht="29.25" customHeight="1">
      <c r="A16" s="19"/>
      <c r="B16" s="25" t="s">
        <v>48</v>
      </c>
      <c r="C16" s="26"/>
      <c r="D16" s="26">
        <v>6115</v>
      </c>
      <c r="E16" s="29">
        <v>185000000</v>
      </c>
      <c r="F16" s="28"/>
    </row>
    <row r="17" spans="1:6" ht="29.25" customHeight="1">
      <c r="A17" s="32"/>
      <c r="B17" s="25" t="s">
        <v>49</v>
      </c>
      <c r="C17" s="26"/>
      <c r="D17" s="26">
        <v>6113</v>
      </c>
      <c r="E17" s="29">
        <v>8000000</v>
      </c>
      <c r="F17" s="23"/>
    </row>
    <row r="18" spans="1:6" ht="29.25" customHeight="1">
      <c r="A18" s="32"/>
      <c r="B18" s="25" t="s">
        <v>50</v>
      </c>
      <c r="C18" s="26"/>
      <c r="D18" s="26">
        <v>6117</v>
      </c>
      <c r="E18" s="29">
        <v>15000000</v>
      </c>
      <c r="F18" s="23"/>
    </row>
    <row r="19" spans="1:6" ht="29.25" customHeight="1">
      <c r="A19" s="19">
        <v>4</v>
      </c>
      <c r="B19" s="20" t="s">
        <v>12</v>
      </c>
      <c r="C19" s="21">
        <v>6250</v>
      </c>
      <c r="D19" s="21"/>
      <c r="E19" s="33">
        <f>E20+E21</f>
        <v>10000000</v>
      </c>
      <c r="F19" s="23"/>
    </row>
    <row r="20" spans="1:6" ht="29.25" customHeight="1">
      <c r="A20" s="19"/>
      <c r="B20" s="25" t="s">
        <v>51</v>
      </c>
      <c r="C20" s="26"/>
      <c r="D20" s="26">
        <v>6257</v>
      </c>
      <c r="E20" s="29">
        <v>5000000</v>
      </c>
      <c r="F20" s="28"/>
    </row>
    <row r="21" spans="1:6" ht="29.25" customHeight="1">
      <c r="A21" s="32"/>
      <c r="B21" s="25" t="s">
        <v>52</v>
      </c>
      <c r="C21" s="26"/>
      <c r="D21" s="26">
        <v>6299</v>
      </c>
      <c r="E21" s="29">
        <v>5000000</v>
      </c>
      <c r="F21" s="23"/>
    </row>
    <row r="22" spans="1:8" ht="29.25" customHeight="1">
      <c r="A22" s="19">
        <v>5</v>
      </c>
      <c r="B22" s="20" t="s">
        <v>11</v>
      </c>
      <c r="C22" s="21">
        <v>6300</v>
      </c>
      <c r="D22" s="21"/>
      <c r="E22" s="22">
        <f>SUM(E23:E26)</f>
        <v>389400000</v>
      </c>
      <c r="F22" s="23"/>
      <c r="H22" s="5" t="s">
        <v>53</v>
      </c>
    </row>
    <row r="23" spans="1:8" ht="29.25" customHeight="1">
      <c r="A23" s="32"/>
      <c r="B23" s="25" t="s">
        <v>54</v>
      </c>
      <c r="C23" s="26"/>
      <c r="D23" s="26">
        <v>6301</v>
      </c>
      <c r="E23" s="29">
        <v>292000000</v>
      </c>
      <c r="F23" s="23"/>
      <c r="H23" s="23">
        <f>(E10+E12+E14+E16+E18)*18%</f>
        <v>291420000</v>
      </c>
    </row>
    <row r="24" spans="1:8" ht="29.25" customHeight="1">
      <c r="A24" s="19"/>
      <c r="B24" s="25" t="s">
        <v>55</v>
      </c>
      <c r="C24" s="26"/>
      <c r="D24" s="26">
        <v>6302</v>
      </c>
      <c r="E24" s="29">
        <v>48800000</v>
      </c>
      <c r="F24" s="23"/>
      <c r="H24" s="23">
        <f>(E10+E12+E14+E16+E18)*3%</f>
        <v>48570000</v>
      </c>
    </row>
    <row r="25" spans="1:8" ht="29.25" customHeight="1">
      <c r="A25" s="32"/>
      <c r="B25" s="25" t="s">
        <v>56</v>
      </c>
      <c r="C25" s="26"/>
      <c r="D25" s="26">
        <v>6303</v>
      </c>
      <c r="E25" s="29">
        <v>32400000</v>
      </c>
      <c r="F25" s="23"/>
      <c r="H25" s="23">
        <f>(E10+E12+E14+E16+E180)*2%</f>
        <v>32080000</v>
      </c>
    </row>
    <row r="26" spans="1:8" ht="29.25" customHeight="1">
      <c r="A26" s="32"/>
      <c r="B26" s="25" t="s">
        <v>57</v>
      </c>
      <c r="C26" s="26"/>
      <c r="D26" s="26">
        <v>6304</v>
      </c>
      <c r="E26" s="29">
        <v>16200000</v>
      </c>
      <c r="F26" s="23"/>
      <c r="H26" s="23">
        <f>(E10+E12+E14+E16+E18)*1%</f>
        <v>16190000</v>
      </c>
    </row>
    <row r="27" spans="1:8" ht="29.25" customHeight="1">
      <c r="A27" s="19">
        <v>6</v>
      </c>
      <c r="B27" s="20" t="s">
        <v>58</v>
      </c>
      <c r="C27" s="21">
        <v>6400</v>
      </c>
      <c r="D27" s="21"/>
      <c r="E27" s="34"/>
      <c r="F27" s="28"/>
      <c r="H27" s="5">
        <f>E27+E29+E70+E74</f>
        <v>630600000</v>
      </c>
    </row>
    <row r="28" spans="1:9" ht="35.25" customHeight="1">
      <c r="A28" s="32"/>
      <c r="B28" s="25" t="s">
        <v>59</v>
      </c>
      <c r="C28" s="26"/>
      <c r="D28" s="26">
        <v>6404</v>
      </c>
      <c r="E28" s="29"/>
      <c r="F28" s="23"/>
      <c r="I28" s="35" t="s">
        <v>60</v>
      </c>
    </row>
    <row r="29" spans="1:10" ht="29.25" customHeight="1">
      <c r="A29" s="13" t="s">
        <v>19</v>
      </c>
      <c r="B29" s="14" t="s">
        <v>61</v>
      </c>
      <c r="C29" s="15"/>
      <c r="D29" s="15"/>
      <c r="E29" s="36">
        <f>E30+E35+E39+E43+E47+E52+E57+E63</f>
        <v>451600000</v>
      </c>
      <c r="F29" s="23"/>
      <c r="G29" s="5">
        <f>D29+D70+D74</f>
        <v>0</v>
      </c>
      <c r="H29" s="5">
        <f>E29+E70+E74-E54+E19</f>
        <v>546000000</v>
      </c>
      <c r="I29">
        <v>546000000</v>
      </c>
      <c r="J29" s="37">
        <f>I29-H29</f>
        <v>0</v>
      </c>
    </row>
    <row r="30" spans="1:9" ht="29.25" customHeight="1">
      <c r="A30" s="19">
        <v>1</v>
      </c>
      <c r="B30" s="20" t="s">
        <v>14</v>
      </c>
      <c r="C30" s="21">
        <v>6500</v>
      </c>
      <c r="D30" s="21"/>
      <c r="E30" s="34">
        <f>SUM(E31:E34)</f>
        <v>37000000</v>
      </c>
      <c r="F30" s="23"/>
      <c r="I30">
        <v>48000000</v>
      </c>
    </row>
    <row r="31" spans="1:9" ht="29.25" customHeight="1">
      <c r="A31" s="32"/>
      <c r="B31" s="25" t="s">
        <v>62</v>
      </c>
      <c r="C31" s="26"/>
      <c r="D31" s="26">
        <v>6501</v>
      </c>
      <c r="E31" s="29">
        <v>25000000</v>
      </c>
      <c r="F31" s="23"/>
      <c r="I31" s="38">
        <f>I29-I30</f>
        <v>498000000</v>
      </c>
    </row>
    <row r="32" spans="1:6" ht="29.25" customHeight="1">
      <c r="A32" s="19"/>
      <c r="B32" s="25" t="s">
        <v>63</v>
      </c>
      <c r="C32" s="26"/>
      <c r="D32" s="26">
        <v>6502</v>
      </c>
      <c r="E32" s="29">
        <v>1000000</v>
      </c>
      <c r="F32" s="28"/>
    </row>
    <row r="33" spans="1:6" ht="29.25" customHeight="1">
      <c r="A33" s="32"/>
      <c r="B33" s="25" t="s">
        <v>64</v>
      </c>
      <c r="C33" s="26"/>
      <c r="D33" s="26">
        <v>6503</v>
      </c>
      <c r="E33" s="29">
        <v>1000000</v>
      </c>
      <c r="F33" s="23"/>
    </row>
    <row r="34" spans="1:6" ht="29.25" customHeight="1">
      <c r="A34" s="32"/>
      <c r="B34" s="25" t="s">
        <v>65</v>
      </c>
      <c r="C34" s="26"/>
      <c r="D34" s="26">
        <v>6504</v>
      </c>
      <c r="E34" s="29">
        <v>10000000</v>
      </c>
      <c r="F34" s="23"/>
    </row>
    <row r="35" spans="1:6" ht="29.25" customHeight="1">
      <c r="A35" s="19">
        <v>2</v>
      </c>
      <c r="B35" s="20" t="s">
        <v>15</v>
      </c>
      <c r="C35" s="21">
        <v>6550</v>
      </c>
      <c r="D35" s="21"/>
      <c r="E35" s="34">
        <f>SUM(E36:E38)</f>
        <v>60000000</v>
      </c>
      <c r="F35" s="23"/>
    </row>
    <row r="36" spans="1:6" ht="29.25" customHeight="1">
      <c r="A36" s="19"/>
      <c r="B36" s="25" t="s">
        <v>66</v>
      </c>
      <c r="C36" s="26"/>
      <c r="D36" s="26">
        <v>6551</v>
      </c>
      <c r="E36" s="29">
        <v>25000000</v>
      </c>
      <c r="F36" s="28"/>
    </row>
    <row r="37" spans="1:6" ht="29.25" customHeight="1">
      <c r="A37" s="19"/>
      <c r="B37" s="25" t="s">
        <v>67</v>
      </c>
      <c r="C37" s="26"/>
      <c r="D37" s="26">
        <v>6552</v>
      </c>
      <c r="E37" s="29">
        <v>20000000</v>
      </c>
      <c r="F37" s="23"/>
    </row>
    <row r="38" spans="1:6" ht="29.25" customHeight="1">
      <c r="A38" s="19"/>
      <c r="B38" s="25" t="s">
        <v>68</v>
      </c>
      <c r="C38" s="26"/>
      <c r="D38" s="26">
        <v>6599</v>
      </c>
      <c r="E38" s="29">
        <v>15000000</v>
      </c>
      <c r="F38" s="23"/>
    </row>
    <row r="39" spans="1:6" ht="29.25" customHeight="1">
      <c r="A39" s="19">
        <v>3</v>
      </c>
      <c r="B39" s="20" t="s">
        <v>16</v>
      </c>
      <c r="C39" s="21">
        <v>6600</v>
      </c>
      <c r="D39" s="21"/>
      <c r="E39" s="34">
        <f>SUM(E40:E42)</f>
        <v>2000000</v>
      </c>
      <c r="F39" s="23"/>
    </row>
    <row r="40" spans="1:6" ht="29.25" customHeight="1">
      <c r="A40" s="19"/>
      <c r="B40" s="25" t="s">
        <v>69</v>
      </c>
      <c r="C40" s="26"/>
      <c r="D40" s="26">
        <v>6601</v>
      </c>
      <c r="E40" s="29">
        <v>500000</v>
      </c>
      <c r="F40" s="28"/>
    </row>
    <row r="41" spans="1:6" ht="29.25" customHeight="1">
      <c r="A41" s="32"/>
      <c r="B41" s="25" t="s">
        <v>70</v>
      </c>
      <c r="C41" s="26"/>
      <c r="D41" s="26">
        <v>6603</v>
      </c>
      <c r="E41" s="29">
        <v>1200000</v>
      </c>
      <c r="F41" s="23"/>
    </row>
    <row r="42" spans="1:6" ht="29.25" customHeight="1">
      <c r="A42" s="19"/>
      <c r="B42" s="25" t="s">
        <v>71</v>
      </c>
      <c r="C42" s="26"/>
      <c r="D42" s="26">
        <v>6615</v>
      </c>
      <c r="E42" s="29">
        <v>300000</v>
      </c>
      <c r="F42" s="23"/>
    </row>
    <row r="43" spans="1:6" ht="29.25" customHeight="1">
      <c r="A43" s="19">
        <v>4</v>
      </c>
      <c r="B43" s="20" t="s">
        <v>72</v>
      </c>
      <c r="C43" s="21">
        <v>6650</v>
      </c>
      <c r="D43" s="21"/>
      <c r="E43" s="34">
        <f>SUM(E44:E46)</f>
        <v>12000000</v>
      </c>
      <c r="F43" s="23"/>
    </row>
    <row r="44" spans="1:8" s="35" customFormat="1" ht="29.25" customHeight="1">
      <c r="A44" s="32"/>
      <c r="B44" s="25" t="s">
        <v>73</v>
      </c>
      <c r="C44" s="26"/>
      <c r="D44" s="26">
        <v>6652</v>
      </c>
      <c r="E44" s="29">
        <v>1000000</v>
      </c>
      <c r="F44" s="23"/>
      <c r="H44" s="39"/>
    </row>
    <row r="45" spans="1:8" s="35" customFormat="1" ht="29.25" customHeight="1">
      <c r="A45" s="32"/>
      <c r="B45" s="25" t="s">
        <v>74</v>
      </c>
      <c r="C45" s="26"/>
      <c r="D45" s="26">
        <v>6657</v>
      </c>
      <c r="E45" s="29">
        <v>5000000</v>
      </c>
      <c r="F45" s="23"/>
      <c r="H45" s="39"/>
    </row>
    <row r="46" spans="1:6" ht="29.25" customHeight="1">
      <c r="A46" s="32"/>
      <c r="B46" s="25" t="s">
        <v>75</v>
      </c>
      <c r="C46" s="26"/>
      <c r="D46" s="26">
        <v>6699</v>
      </c>
      <c r="E46" s="29">
        <v>6000000</v>
      </c>
      <c r="F46" s="23"/>
    </row>
    <row r="47" spans="1:6" ht="29.25" customHeight="1">
      <c r="A47" s="19">
        <v>5</v>
      </c>
      <c r="B47" s="20" t="s">
        <v>13</v>
      </c>
      <c r="C47" s="21">
        <v>6700</v>
      </c>
      <c r="D47" s="21"/>
      <c r="E47" s="34">
        <f>SUM(E48:E51)</f>
        <v>23000000</v>
      </c>
      <c r="F47" s="28"/>
    </row>
    <row r="48" spans="1:6" ht="29.25" customHeight="1">
      <c r="A48" s="32"/>
      <c r="B48" s="25" t="s">
        <v>76</v>
      </c>
      <c r="C48" s="26"/>
      <c r="D48" s="26">
        <v>6701</v>
      </c>
      <c r="E48" s="29">
        <v>3400000</v>
      </c>
      <c r="F48" s="23"/>
    </row>
    <row r="49" spans="1:6" ht="29.25" customHeight="1">
      <c r="A49" s="32"/>
      <c r="B49" s="25" t="s">
        <v>77</v>
      </c>
      <c r="C49" s="26"/>
      <c r="D49" s="26">
        <v>6702</v>
      </c>
      <c r="E49" s="29">
        <v>6000000</v>
      </c>
      <c r="F49" s="23"/>
    </row>
    <row r="50" spans="1:6" ht="29.25" customHeight="1">
      <c r="A50" s="32"/>
      <c r="B50" s="25" t="s">
        <v>78</v>
      </c>
      <c r="C50" s="26"/>
      <c r="D50" s="26">
        <v>6703</v>
      </c>
      <c r="E50" s="29">
        <v>7000000</v>
      </c>
      <c r="F50" s="23"/>
    </row>
    <row r="51" spans="1:6" ht="29.25" customHeight="1">
      <c r="A51" s="32"/>
      <c r="B51" s="25" t="s">
        <v>79</v>
      </c>
      <c r="C51" s="26"/>
      <c r="D51" s="26">
        <v>6704</v>
      </c>
      <c r="E51" s="29">
        <v>6600000</v>
      </c>
      <c r="F51" s="23"/>
    </row>
    <row r="52" spans="1:6" ht="29.25" customHeight="1">
      <c r="A52" s="19">
        <v>6</v>
      </c>
      <c r="B52" s="20" t="s">
        <v>17</v>
      </c>
      <c r="C52" s="21">
        <v>6750</v>
      </c>
      <c r="D52" s="21"/>
      <c r="E52" s="34">
        <f>E53+E54+E55</f>
        <v>112600000</v>
      </c>
      <c r="F52" s="40"/>
    </row>
    <row r="53" spans="1:6" ht="29.25" customHeight="1">
      <c r="A53" s="19"/>
      <c r="B53" s="25" t="s">
        <v>80</v>
      </c>
      <c r="C53" s="26"/>
      <c r="D53" s="26">
        <v>6751</v>
      </c>
      <c r="E53" s="29">
        <v>10000000</v>
      </c>
      <c r="F53" s="23"/>
    </row>
    <row r="54" spans="1:10" ht="29.25" customHeight="1">
      <c r="A54" s="19"/>
      <c r="B54" s="25" t="s">
        <v>81</v>
      </c>
      <c r="C54" s="26"/>
      <c r="D54" s="26">
        <v>6757</v>
      </c>
      <c r="E54" s="41">
        <v>94600000</v>
      </c>
      <c r="F54" s="23"/>
      <c r="H54" s="5">
        <v>5</v>
      </c>
      <c r="I54" s="42">
        <f>1210000*H54</f>
        <v>6050000</v>
      </c>
      <c r="J54" s="42">
        <f>I54*12</f>
        <v>72600000</v>
      </c>
    </row>
    <row r="55" spans="1:10" ht="29.25" customHeight="1">
      <c r="A55" s="32"/>
      <c r="B55" s="25" t="s">
        <v>82</v>
      </c>
      <c r="C55" s="26"/>
      <c r="D55" s="26">
        <v>6799</v>
      </c>
      <c r="E55" s="29">
        <v>8000000</v>
      </c>
      <c r="F55" s="23"/>
      <c r="I55">
        <v>2200000</v>
      </c>
      <c r="J55">
        <f>I55*10</f>
        <v>22000000</v>
      </c>
    </row>
    <row r="56" spans="1:10" ht="29.25" customHeight="1">
      <c r="A56" s="32"/>
      <c r="B56" s="25"/>
      <c r="C56" s="26"/>
      <c r="D56" s="26"/>
      <c r="E56" s="29"/>
      <c r="F56" s="23"/>
      <c r="J56" s="42">
        <f>J54+J55</f>
        <v>94600000</v>
      </c>
    </row>
    <row r="57" spans="1:6" ht="56.25" customHeight="1">
      <c r="A57" s="19">
        <v>7</v>
      </c>
      <c r="B57" s="20" t="s">
        <v>83</v>
      </c>
      <c r="C57" s="21">
        <v>6900</v>
      </c>
      <c r="D57" s="21"/>
      <c r="E57" s="34">
        <f>SUM(E58:E62)</f>
        <v>70000000</v>
      </c>
      <c r="F57" s="23"/>
    </row>
    <row r="58" spans="1:6" ht="56.25" customHeight="1">
      <c r="A58" s="19"/>
      <c r="B58" s="25" t="s">
        <v>84</v>
      </c>
      <c r="C58" s="26"/>
      <c r="D58" s="26">
        <v>6907</v>
      </c>
      <c r="E58" s="29">
        <v>10000000</v>
      </c>
      <c r="F58" s="23"/>
    </row>
    <row r="59" spans="1:6" ht="29.25" customHeight="1">
      <c r="A59" s="32"/>
      <c r="B59" s="25" t="s">
        <v>85</v>
      </c>
      <c r="C59" s="26"/>
      <c r="D59" s="26">
        <v>6912</v>
      </c>
      <c r="E59" s="29">
        <v>15000000</v>
      </c>
      <c r="F59" s="23"/>
    </row>
    <row r="60" spans="1:6" ht="29.25" customHeight="1">
      <c r="A60" s="32"/>
      <c r="B60" s="25" t="s">
        <v>86</v>
      </c>
      <c r="C60" s="26"/>
      <c r="D60" s="26">
        <v>6913</v>
      </c>
      <c r="E60" s="29">
        <v>10000000</v>
      </c>
      <c r="F60" s="23"/>
    </row>
    <row r="61" spans="1:6" ht="29.25" customHeight="1">
      <c r="A61" s="32"/>
      <c r="B61" s="25" t="s">
        <v>87</v>
      </c>
      <c r="C61" s="26"/>
      <c r="D61" s="26">
        <v>6921</v>
      </c>
      <c r="E61" s="29">
        <v>15000000</v>
      </c>
      <c r="F61" s="23"/>
    </row>
    <row r="62" spans="1:6" ht="29.25" customHeight="1">
      <c r="A62" s="32"/>
      <c r="B62" s="25" t="s">
        <v>88</v>
      </c>
      <c r="C62" s="26"/>
      <c r="D62" s="26">
        <v>6949</v>
      </c>
      <c r="E62" s="29">
        <v>20000000</v>
      </c>
      <c r="F62" s="23"/>
    </row>
    <row r="63" spans="1:8" ht="29.25" customHeight="1">
      <c r="A63" s="19">
        <v>8</v>
      </c>
      <c r="B63" s="20" t="s">
        <v>89</v>
      </c>
      <c r="C63" s="21">
        <v>7000</v>
      </c>
      <c r="D63" s="21"/>
      <c r="E63" s="34">
        <f>SUM(E64:E69)</f>
        <v>135000000</v>
      </c>
      <c r="F63" s="28"/>
      <c r="H63" s="5">
        <v>135000000</v>
      </c>
    </row>
    <row r="64" spans="1:6" ht="29.25" customHeight="1">
      <c r="A64" s="19"/>
      <c r="B64" s="25" t="s">
        <v>90</v>
      </c>
      <c r="C64" s="21"/>
      <c r="D64" s="26">
        <v>7001</v>
      </c>
      <c r="E64" s="29">
        <v>37000000</v>
      </c>
      <c r="F64" s="28"/>
    </row>
    <row r="65" spans="1:6" ht="29.25" customHeight="1">
      <c r="A65" s="19"/>
      <c r="B65" s="25" t="s">
        <v>91</v>
      </c>
      <c r="C65" s="21"/>
      <c r="D65" s="26">
        <v>7002</v>
      </c>
      <c r="E65" s="29">
        <v>2000000</v>
      </c>
      <c r="F65" s="28"/>
    </row>
    <row r="66" spans="1:6" ht="29.25" customHeight="1">
      <c r="A66" s="19"/>
      <c r="B66" s="25" t="s">
        <v>92</v>
      </c>
      <c r="C66" s="21"/>
      <c r="D66" s="26">
        <v>7003</v>
      </c>
      <c r="E66" s="29">
        <v>3000000</v>
      </c>
      <c r="F66" s="28"/>
    </row>
    <row r="67" spans="1:6" ht="29.25" customHeight="1">
      <c r="A67" s="19"/>
      <c r="B67" s="25" t="s">
        <v>93</v>
      </c>
      <c r="C67" s="21"/>
      <c r="D67" s="26">
        <v>7004</v>
      </c>
      <c r="E67" s="29">
        <v>3000000</v>
      </c>
      <c r="F67" s="28"/>
    </row>
    <row r="68" spans="1:6" ht="37.5" customHeight="1">
      <c r="A68" s="19"/>
      <c r="B68" s="25" t="s">
        <v>94</v>
      </c>
      <c r="C68" s="21"/>
      <c r="D68" s="26">
        <v>7006</v>
      </c>
      <c r="E68" s="29">
        <v>20000000</v>
      </c>
      <c r="F68" s="28"/>
    </row>
    <row r="69" spans="1:6" ht="29.25" customHeight="1">
      <c r="A69" s="32"/>
      <c r="B69" s="25" t="s">
        <v>75</v>
      </c>
      <c r="C69" s="26"/>
      <c r="D69" s="26">
        <v>7049</v>
      </c>
      <c r="E69" s="29">
        <v>70000000</v>
      </c>
      <c r="F69" s="23"/>
    </row>
    <row r="70" spans="1:8" s="43" customFormat="1" ht="29.25" customHeight="1">
      <c r="A70" s="19" t="s">
        <v>25</v>
      </c>
      <c r="B70" s="20" t="s">
        <v>95</v>
      </c>
      <c r="C70" s="21"/>
      <c r="D70" s="21"/>
      <c r="E70" s="34">
        <f>E71</f>
        <v>125000000</v>
      </c>
      <c r="F70" s="28"/>
      <c r="H70" s="44"/>
    </row>
    <row r="71" spans="1:6" ht="36" customHeight="1">
      <c r="A71" s="19">
        <v>1</v>
      </c>
      <c r="B71" s="20" t="s">
        <v>96</v>
      </c>
      <c r="C71" s="21">
        <v>9050</v>
      </c>
      <c r="D71" s="21"/>
      <c r="E71" s="34">
        <f>SUM(E72:E73)</f>
        <v>125000000</v>
      </c>
      <c r="F71" s="28"/>
    </row>
    <row r="72" spans="1:6" ht="29.25" customHeight="1">
      <c r="A72" s="32"/>
      <c r="B72" s="25" t="s">
        <v>85</v>
      </c>
      <c r="C72" s="26"/>
      <c r="D72" s="26">
        <v>9062</v>
      </c>
      <c r="E72" s="29">
        <v>53000000</v>
      </c>
      <c r="F72" s="23"/>
    </row>
    <row r="73" spans="1:6" ht="29.25" customHeight="1">
      <c r="A73" s="32"/>
      <c r="B73" s="25" t="s">
        <v>97</v>
      </c>
      <c r="C73" s="26"/>
      <c r="D73" s="26">
        <v>9099</v>
      </c>
      <c r="E73" s="29">
        <v>72000000</v>
      </c>
      <c r="F73" s="23"/>
    </row>
    <row r="74" spans="1:8" ht="29.25" customHeight="1">
      <c r="A74" s="13" t="s">
        <v>98</v>
      </c>
      <c r="B74" s="14" t="s">
        <v>99</v>
      </c>
      <c r="C74" s="15"/>
      <c r="D74" s="15"/>
      <c r="E74" s="36">
        <f>E75</f>
        <v>54000000</v>
      </c>
      <c r="F74" s="23"/>
      <c r="H74" s="45"/>
    </row>
    <row r="75" spans="1:6" ht="29.25" customHeight="1">
      <c r="A75" s="19">
        <v>1</v>
      </c>
      <c r="B75" s="20" t="s">
        <v>8</v>
      </c>
      <c r="C75" s="21">
        <v>7750</v>
      </c>
      <c r="D75" s="21"/>
      <c r="E75" s="34">
        <f>SUM(E76:E78)</f>
        <v>54000000</v>
      </c>
      <c r="F75" s="23"/>
    </row>
    <row r="76" spans="1:8" s="35" customFormat="1" ht="29.25" customHeight="1">
      <c r="A76" s="32"/>
      <c r="B76" s="25" t="s">
        <v>100</v>
      </c>
      <c r="C76" s="26"/>
      <c r="D76" s="26">
        <v>7758</v>
      </c>
      <c r="E76" s="29">
        <v>17000000</v>
      </c>
      <c r="F76" s="23"/>
      <c r="H76" s="39"/>
    </row>
    <row r="77" spans="1:6" ht="29.25" customHeight="1">
      <c r="A77" s="19"/>
      <c r="B77" s="25" t="s">
        <v>101</v>
      </c>
      <c r="C77" s="26"/>
      <c r="D77" s="26">
        <v>7761</v>
      </c>
      <c r="E77" s="29">
        <v>15000000</v>
      </c>
      <c r="F77" s="28"/>
    </row>
    <row r="78" spans="1:6" ht="29.25" customHeight="1">
      <c r="A78" s="46"/>
      <c r="B78" s="47" t="s">
        <v>102</v>
      </c>
      <c r="C78" s="48"/>
      <c r="D78" s="48">
        <v>7799</v>
      </c>
      <c r="E78" s="49">
        <v>22000000</v>
      </c>
      <c r="F78" s="50"/>
    </row>
    <row r="79" spans="1:9" ht="26.25" customHeight="1">
      <c r="A79" s="51"/>
      <c r="B79" s="52" t="s">
        <v>103</v>
      </c>
      <c r="C79" s="51"/>
      <c r="D79" s="51"/>
      <c r="E79" s="53">
        <f>E8+E29+E70+E74</f>
        <v>3077000000</v>
      </c>
      <c r="F79" s="54"/>
      <c r="H79" s="45"/>
      <c r="I79" s="55"/>
    </row>
    <row r="80" spans="1:9" ht="27" customHeight="1">
      <c r="A80" s="8"/>
      <c r="B80" s="9"/>
      <c r="C80" s="164" t="s">
        <v>104</v>
      </c>
      <c r="D80" s="164"/>
      <c r="E80" s="164"/>
      <c r="F80" s="164"/>
      <c r="H80" s="45"/>
      <c r="I80" s="38"/>
    </row>
    <row r="81" spans="1:6" ht="21.75" customHeight="1">
      <c r="A81" s="165" t="s">
        <v>105</v>
      </c>
      <c r="B81" s="165"/>
      <c r="C81" s="160" t="s">
        <v>106</v>
      </c>
      <c r="D81" s="160"/>
      <c r="E81" s="160"/>
      <c r="F81" s="160"/>
    </row>
    <row r="82" spans="1:6" ht="21.75" customHeight="1">
      <c r="A82" s="56"/>
      <c r="B82" s="56"/>
      <c r="C82" s="7"/>
      <c r="D82" s="7"/>
      <c r="E82" s="7"/>
      <c r="F82" s="7"/>
    </row>
    <row r="83" spans="1:6" ht="21.75" customHeight="1">
      <c r="A83" s="56"/>
      <c r="B83" s="56"/>
      <c r="C83" s="7"/>
      <c r="D83" s="7"/>
      <c r="E83" s="7"/>
      <c r="F83" s="7"/>
    </row>
    <row r="84" spans="1:6" ht="15">
      <c r="A84" s="8"/>
      <c r="B84" s="9"/>
      <c r="C84" s="8"/>
      <c r="D84" s="8"/>
      <c r="E84" s="10"/>
      <c r="F84" s="10"/>
    </row>
    <row r="85" spans="1:6" ht="15">
      <c r="A85" s="8"/>
      <c r="B85" s="9"/>
      <c r="C85" s="8"/>
      <c r="D85" s="8"/>
      <c r="E85" s="10"/>
      <c r="F85" s="10"/>
    </row>
    <row r="86" spans="1:6" ht="15">
      <c r="A86" s="8"/>
      <c r="B86" s="9"/>
      <c r="C86" s="8"/>
      <c r="D86" s="8"/>
      <c r="E86" s="10"/>
      <c r="F86" s="10"/>
    </row>
    <row r="87" spans="1:8" s="43" customFormat="1" ht="15">
      <c r="A87" s="7"/>
      <c r="B87" s="57" t="s">
        <v>107</v>
      </c>
      <c r="C87" s="160" t="s">
        <v>30</v>
      </c>
      <c r="D87" s="160"/>
      <c r="E87" s="160"/>
      <c r="F87" s="160"/>
      <c r="H87" s="44"/>
    </row>
    <row r="88" spans="1:6" ht="15">
      <c r="A88" s="7"/>
      <c r="B88" s="56"/>
      <c r="C88" s="160"/>
      <c r="D88" s="160"/>
      <c r="E88" s="160"/>
      <c r="F88" s="160"/>
    </row>
    <row r="89" spans="1:6" ht="15">
      <c r="A89" s="8"/>
      <c r="B89" s="9"/>
      <c r="C89" s="8"/>
      <c r="D89" s="8"/>
      <c r="E89" s="10"/>
      <c r="F89" s="10"/>
    </row>
    <row r="90" spans="1:6" ht="15">
      <c r="A90" s="8"/>
      <c r="B90" s="9"/>
      <c r="C90" s="8"/>
      <c r="D90" s="8"/>
      <c r="E90" s="10"/>
      <c r="F90" s="10"/>
    </row>
    <row r="91" spans="1:6" ht="15">
      <c r="A91" s="8"/>
      <c r="B91" s="9"/>
      <c r="C91" s="8"/>
      <c r="D91" s="8"/>
      <c r="E91" s="10"/>
      <c r="F91" s="10"/>
    </row>
  </sheetData>
  <sheetProtection/>
  <mergeCells count="10">
    <mergeCell ref="C81:F81"/>
    <mergeCell ref="C87:F87"/>
    <mergeCell ref="C88:F88"/>
    <mergeCell ref="E1:F1"/>
    <mergeCell ref="C2:F2"/>
    <mergeCell ref="C3:F3"/>
    <mergeCell ref="C4:F4"/>
    <mergeCell ref="A5:F5"/>
    <mergeCell ref="C80:F80"/>
    <mergeCell ref="A81:B81"/>
  </mergeCells>
  <printOptions/>
  <pageMargins left="0.5" right="0.25" top="0.5" bottom="0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4"/>
  <sheetViews>
    <sheetView zoomScalePageLayoutView="0" workbookViewId="0" topLeftCell="A4">
      <selection activeCell="A1" sqref="A1:IV16384"/>
    </sheetView>
  </sheetViews>
  <sheetFormatPr defaultColWidth="9.00390625" defaultRowHeight="15.75"/>
  <cols>
    <col min="1" max="1" width="5.625" style="73" customWidth="1"/>
    <col min="2" max="2" width="57.00390625" style="63" customWidth="1"/>
    <col min="3" max="3" width="17.375" style="74" customWidth="1"/>
    <col min="4" max="4" width="13.375" style="63" customWidth="1"/>
    <col min="5" max="5" width="15.25390625" style="63" customWidth="1"/>
    <col min="6" max="6" width="14.50390625" style="90" customWidth="1"/>
    <col min="7" max="16384" width="9.00390625" style="63" customWidth="1"/>
  </cols>
  <sheetData>
    <row r="1" spans="1:6" s="61" customFormat="1" ht="18">
      <c r="A1" s="168" t="s">
        <v>0</v>
      </c>
      <c r="B1" s="168"/>
      <c r="C1" s="168"/>
      <c r="D1" s="168"/>
      <c r="E1" s="69"/>
      <c r="F1" s="90"/>
    </row>
    <row r="2" spans="1:6" s="61" customFormat="1" ht="18">
      <c r="A2" s="168" t="s">
        <v>1</v>
      </c>
      <c r="B2" s="168"/>
      <c r="C2" s="168"/>
      <c r="D2" s="168"/>
      <c r="E2" s="69"/>
      <c r="F2" s="90"/>
    </row>
    <row r="3" spans="1:6" s="61" customFormat="1" ht="18">
      <c r="A3" s="94"/>
      <c r="C3" s="70"/>
      <c r="F3" s="90"/>
    </row>
    <row r="4" spans="1:6" s="58" customFormat="1" ht="24.75" customHeight="1">
      <c r="A4" s="169" t="s">
        <v>112</v>
      </c>
      <c r="B4" s="169"/>
      <c r="C4" s="169"/>
      <c r="F4" s="91"/>
    </row>
    <row r="5" spans="1:6" s="58" customFormat="1" ht="24" customHeight="1">
      <c r="A5" s="169" t="s">
        <v>2</v>
      </c>
      <c r="B5" s="169"/>
      <c r="C5" s="169"/>
      <c r="F5" s="91"/>
    </row>
    <row r="6" spans="1:6" s="61" customFormat="1" ht="20.25">
      <c r="A6" s="170" t="s">
        <v>3</v>
      </c>
      <c r="B6" s="170"/>
      <c r="C6" s="170"/>
      <c r="D6" s="170"/>
      <c r="E6" s="71"/>
      <c r="F6" s="90"/>
    </row>
    <row r="7" spans="1:6" s="61" customFormat="1" ht="18">
      <c r="A7" s="168" t="s">
        <v>113</v>
      </c>
      <c r="B7" s="168"/>
      <c r="C7" s="168"/>
      <c r="D7" s="168"/>
      <c r="E7" s="69"/>
      <c r="F7" s="90"/>
    </row>
    <row r="8" spans="1:5" ht="18">
      <c r="A8" s="166" t="s">
        <v>181</v>
      </c>
      <c r="B8" s="166"/>
      <c r="C8" s="166"/>
      <c r="D8" s="166"/>
      <c r="E8" s="72"/>
    </row>
    <row r="9" ht="15">
      <c r="D9" s="75" t="s">
        <v>22</v>
      </c>
    </row>
    <row r="10" spans="1:6" s="77" customFormat="1" ht="37.5" customHeight="1">
      <c r="A10" s="64" t="s">
        <v>4</v>
      </c>
      <c r="B10" s="64" t="s">
        <v>20</v>
      </c>
      <c r="C10" s="76" t="s">
        <v>21</v>
      </c>
      <c r="D10" s="64" t="s">
        <v>6</v>
      </c>
      <c r="F10" s="92"/>
    </row>
    <row r="11" spans="1:6" s="58" customFormat="1" ht="19.5" customHeight="1">
      <c r="A11" s="65" t="s">
        <v>18</v>
      </c>
      <c r="B11" s="78" t="s">
        <v>24</v>
      </c>
      <c r="C11" s="59">
        <f>C12+C25+C28+C31+C34</f>
        <v>1069861200</v>
      </c>
      <c r="D11" s="59">
        <f>C11-C37</f>
        <v>3734200</v>
      </c>
      <c r="F11" s="91"/>
    </row>
    <row r="12" spans="1:6" s="58" customFormat="1" ht="19.5" customHeight="1">
      <c r="A12" s="65">
        <v>1</v>
      </c>
      <c r="B12" s="79" t="s">
        <v>108</v>
      </c>
      <c r="C12" s="59">
        <f>C13+C16+C19+C22</f>
        <v>491217500</v>
      </c>
      <c r="D12" s="79"/>
      <c r="F12" s="91"/>
    </row>
    <row r="13" spans="1:6" s="58" customFormat="1" ht="19.5" customHeight="1">
      <c r="A13" s="107">
        <v>1.1</v>
      </c>
      <c r="B13" s="103" t="s">
        <v>151</v>
      </c>
      <c r="C13" s="104">
        <f>C14+C15</f>
        <v>358641000</v>
      </c>
      <c r="D13" s="79"/>
      <c r="F13" s="91"/>
    </row>
    <row r="14" spans="1:6" s="58" customFormat="1" ht="19.5" customHeight="1">
      <c r="A14" s="110"/>
      <c r="B14" s="108" t="s">
        <v>27</v>
      </c>
      <c r="C14" s="109">
        <v>0</v>
      </c>
      <c r="D14" s="79"/>
      <c r="F14" s="91"/>
    </row>
    <row r="15" spans="1:6" s="58" customFormat="1" ht="19.5" customHeight="1">
      <c r="A15" s="110"/>
      <c r="B15" s="108" t="s">
        <v>152</v>
      </c>
      <c r="C15" s="109">
        <v>358641000</v>
      </c>
      <c r="D15" s="79"/>
      <c r="F15" s="91"/>
    </row>
    <row r="16" spans="1:6" s="58" customFormat="1" ht="19.5" customHeight="1">
      <c r="A16" s="107">
        <v>1.2</v>
      </c>
      <c r="B16" s="103" t="s">
        <v>153</v>
      </c>
      <c r="C16" s="104">
        <f>C17+C18</f>
        <v>19924500</v>
      </c>
      <c r="D16" s="79"/>
      <c r="F16" s="91"/>
    </row>
    <row r="17" spans="1:6" s="58" customFormat="1" ht="19.5" customHeight="1">
      <c r="A17" s="110"/>
      <c r="B17" s="108" t="s">
        <v>27</v>
      </c>
      <c r="C17" s="109">
        <v>0</v>
      </c>
      <c r="D17" s="79"/>
      <c r="F17" s="91"/>
    </row>
    <row r="18" spans="1:6" s="58" customFormat="1" ht="19.5" customHeight="1">
      <c r="A18" s="110"/>
      <c r="B18" s="108" t="s">
        <v>152</v>
      </c>
      <c r="C18" s="109">
        <v>19924500</v>
      </c>
      <c r="D18" s="79"/>
      <c r="F18" s="91"/>
    </row>
    <row r="19" spans="1:6" s="58" customFormat="1" ht="19.5" customHeight="1">
      <c r="A19" s="110">
        <v>1.3</v>
      </c>
      <c r="B19" s="103" t="s">
        <v>154</v>
      </c>
      <c r="C19" s="104">
        <f>C20+C21</f>
        <v>102152000</v>
      </c>
      <c r="D19" s="79"/>
      <c r="F19" s="91"/>
    </row>
    <row r="20" spans="1:6" s="58" customFormat="1" ht="19.5" customHeight="1">
      <c r="A20" s="110"/>
      <c r="B20" s="108" t="s">
        <v>27</v>
      </c>
      <c r="C20" s="109">
        <v>0</v>
      </c>
      <c r="D20" s="79"/>
      <c r="F20" s="91"/>
    </row>
    <row r="21" spans="1:6" s="58" customFormat="1" ht="19.5" customHeight="1">
      <c r="A21" s="110"/>
      <c r="B21" s="108" t="s">
        <v>152</v>
      </c>
      <c r="C21" s="109">
        <v>102152000</v>
      </c>
      <c r="D21" s="79"/>
      <c r="F21" s="91"/>
    </row>
    <row r="22" spans="1:6" s="58" customFormat="1" ht="19.5" customHeight="1">
      <c r="A22" s="110">
        <v>1.4</v>
      </c>
      <c r="B22" s="103" t="s">
        <v>156</v>
      </c>
      <c r="C22" s="104">
        <f>C23+C24</f>
        <v>10500000</v>
      </c>
      <c r="D22" s="79"/>
      <c r="F22" s="91"/>
    </row>
    <row r="23" spans="1:6" s="58" customFormat="1" ht="19.5" customHeight="1">
      <c r="A23" s="110"/>
      <c r="B23" s="108" t="s">
        <v>27</v>
      </c>
      <c r="C23" s="109">
        <v>0</v>
      </c>
      <c r="D23" s="79"/>
      <c r="F23" s="91"/>
    </row>
    <row r="24" spans="1:6" s="58" customFormat="1" ht="19.5" customHeight="1">
      <c r="A24" s="110"/>
      <c r="B24" s="108" t="s">
        <v>152</v>
      </c>
      <c r="C24" s="109">
        <v>10500000</v>
      </c>
      <c r="D24" s="79"/>
      <c r="F24" s="91"/>
    </row>
    <row r="25" spans="1:6" s="84" customFormat="1" ht="19.5" customHeight="1">
      <c r="A25" s="80">
        <v>2</v>
      </c>
      <c r="B25" s="81" t="s">
        <v>155</v>
      </c>
      <c r="C25" s="82">
        <f>C26+C27</f>
        <v>30660000</v>
      </c>
      <c r="D25" s="81"/>
      <c r="F25" s="93"/>
    </row>
    <row r="26" spans="1:6" s="61" customFormat="1" ht="19.5" customHeight="1">
      <c r="A26" s="65"/>
      <c r="B26" s="83" t="s">
        <v>27</v>
      </c>
      <c r="C26" s="60">
        <v>0</v>
      </c>
      <c r="D26" s="83"/>
      <c r="F26" s="90"/>
    </row>
    <row r="27" spans="1:6" s="61" customFormat="1" ht="19.5" customHeight="1">
      <c r="A27" s="65"/>
      <c r="B27" s="83" t="s">
        <v>152</v>
      </c>
      <c r="C27" s="60">
        <v>30660000</v>
      </c>
      <c r="D27" s="83"/>
      <c r="F27" s="90"/>
    </row>
    <row r="28" spans="1:6" s="84" customFormat="1" ht="19.5" customHeight="1">
      <c r="A28" s="80">
        <v>3</v>
      </c>
      <c r="B28" s="81" t="s">
        <v>148</v>
      </c>
      <c r="C28" s="82">
        <f>C29+C30</f>
        <v>145860000</v>
      </c>
      <c r="D28" s="81"/>
      <c r="F28" s="93"/>
    </row>
    <row r="29" spans="1:6" s="61" customFormat="1" ht="19.5" customHeight="1">
      <c r="A29" s="65"/>
      <c r="B29" s="83" t="s">
        <v>27</v>
      </c>
      <c r="C29" s="60">
        <v>0</v>
      </c>
      <c r="D29" s="83"/>
      <c r="F29" s="90"/>
    </row>
    <row r="30" spans="1:6" s="61" customFormat="1" ht="19.5" customHeight="1">
      <c r="A30" s="65"/>
      <c r="B30" s="83" t="s">
        <v>152</v>
      </c>
      <c r="C30" s="60">
        <v>145860000</v>
      </c>
      <c r="D30" s="83"/>
      <c r="F30" s="90"/>
    </row>
    <row r="31" spans="1:6" s="61" customFormat="1" ht="19.5" customHeight="1">
      <c r="A31" s="65">
        <v>4</v>
      </c>
      <c r="B31" s="79" t="s">
        <v>157</v>
      </c>
      <c r="C31" s="59">
        <f>C32+C33</f>
        <v>72640000</v>
      </c>
      <c r="D31" s="83" t="s">
        <v>121</v>
      </c>
      <c r="F31" s="90"/>
    </row>
    <row r="32" spans="1:6" s="61" customFormat="1" ht="19.5" customHeight="1">
      <c r="A32" s="65"/>
      <c r="B32" s="83" t="s">
        <v>27</v>
      </c>
      <c r="C32" s="60">
        <v>0</v>
      </c>
      <c r="D32" s="83"/>
      <c r="F32" s="90"/>
    </row>
    <row r="33" spans="1:6" s="61" customFormat="1" ht="19.5" customHeight="1">
      <c r="A33" s="65"/>
      <c r="B33" s="83" t="s">
        <v>152</v>
      </c>
      <c r="C33" s="60">
        <v>72640000</v>
      </c>
      <c r="D33" s="83"/>
      <c r="F33" s="90"/>
    </row>
    <row r="34" spans="1:6" s="61" customFormat="1" ht="19.5" customHeight="1">
      <c r="A34" s="65">
        <v>5</v>
      </c>
      <c r="B34" s="79" t="s">
        <v>124</v>
      </c>
      <c r="C34" s="59">
        <f>C35+C36</f>
        <v>329483700</v>
      </c>
      <c r="D34" s="83"/>
      <c r="F34" s="90"/>
    </row>
    <row r="35" spans="1:6" s="61" customFormat="1" ht="19.5" customHeight="1">
      <c r="A35" s="65"/>
      <c r="B35" s="83" t="s">
        <v>27</v>
      </c>
      <c r="C35" s="60">
        <v>0</v>
      </c>
      <c r="D35" s="83"/>
      <c r="F35" s="90"/>
    </row>
    <row r="36" spans="1:6" s="61" customFormat="1" ht="19.5" customHeight="1">
      <c r="A36" s="65"/>
      <c r="B36" s="83" t="s">
        <v>158</v>
      </c>
      <c r="C36" s="60">
        <v>329483700</v>
      </c>
      <c r="D36" s="83"/>
      <c r="F36" s="90"/>
    </row>
    <row r="37" spans="1:6" s="58" customFormat="1" ht="19.5" customHeight="1">
      <c r="A37" s="65" t="s">
        <v>19</v>
      </c>
      <c r="B37" s="66" t="s">
        <v>23</v>
      </c>
      <c r="C37" s="59">
        <f>C38+C51+C55+C60+C65</f>
        <v>1066127000</v>
      </c>
      <c r="D37" s="79"/>
      <c r="F37" s="91"/>
    </row>
    <row r="38" spans="1:6" s="58" customFormat="1" ht="19.5" customHeight="1">
      <c r="A38" s="65">
        <v>1</v>
      </c>
      <c r="B38" s="79" t="s">
        <v>108</v>
      </c>
      <c r="C38" s="59">
        <f>C39+C42+C45+C49</f>
        <v>487491800</v>
      </c>
      <c r="D38" s="59">
        <f>C12-C38</f>
        <v>3725700</v>
      </c>
      <c r="F38" s="91"/>
    </row>
    <row r="39" spans="1:6" s="58" customFormat="1" ht="19.5" customHeight="1">
      <c r="A39" s="107">
        <v>1.1</v>
      </c>
      <c r="B39" s="103" t="s">
        <v>110</v>
      </c>
      <c r="C39" s="104">
        <f>C40+C41</f>
        <v>356022000</v>
      </c>
      <c r="D39" s="79"/>
      <c r="F39" s="91"/>
    </row>
    <row r="40" spans="1:6" s="58" customFormat="1" ht="19.5" customHeight="1">
      <c r="A40" s="107"/>
      <c r="B40" s="105" t="s">
        <v>159</v>
      </c>
      <c r="C40" s="106">
        <v>353646000</v>
      </c>
      <c r="D40" s="79"/>
      <c r="F40" s="91"/>
    </row>
    <row r="41" spans="1:6" s="58" customFormat="1" ht="19.5" customHeight="1">
      <c r="A41" s="107"/>
      <c r="B41" s="105" t="s">
        <v>160</v>
      </c>
      <c r="C41" s="106">
        <v>2376000</v>
      </c>
      <c r="D41" s="79"/>
      <c r="F41" s="91"/>
    </row>
    <row r="42" spans="1:6" s="58" customFormat="1" ht="19.5" customHeight="1">
      <c r="A42" s="107">
        <v>1.2</v>
      </c>
      <c r="B42" s="103" t="s">
        <v>161</v>
      </c>
      <c r="C42" s="104">
        <f>C43+C44</f>
        <v>19552600</v>
      </c>
      <c r="D42" s="79"/>
      <c r="F42" s="91"/>
    </row>
    <row r="43" spans="1:6" s="58" customFormat="1" ht="19.5" customHeight="1">
      <c r="A43" s="107"/>
      <c r="B43" s="105" t="s">
        <v>162</v>
      </c>
      <c r="C43" s="106">
        <v>19420600</v>
      </c>
      <c r="D43" s="79"/>
      <c r="F43" s="91"/>
    </row>
    <row r="44" spans="1:6" s="58" customFormat="1" ht="19.5" customHeight="1">
      <c r="A44" s="107"/>
      <c r="B44" s="105" t="s">
        <v>160</v>
      </c>
      <c r="C44" s="106">
        <v>132000</v>
      </c>
      <c r="D44" s="79"/>
      <c r="F44" s="91"/>
    </row>
    <row r="45" spans="1:6" s="58" customFormat="1" ht="19.5" customHeight="1">
      <c r="A45" s="107">
        <v>1.3</v>
      </c>
      <c r="B45" s="103" t="s">
        <v>163</v>
      </c>
      <c r="C45" s="104">
        <f>C46+C47+C48</f>
        <v>101417200</v>
      </c>
      <c r="D45" s="59"/>
      <c r="F45" s="91"/>
    </row>
    <row r="46" spans="1:6" s="58" customFormat="1" ht="19.5" customHeight="1">
      <c r="A46" s="107"/>
      <c r="B46" s="105" t="s">
        <v>164</v>
      </c>
      <c r="C46" s="106">
        <v>98908800</v>
      </c>
      <c r="D46" s="79"/>
      <c r="F46" s="91"/>
    </row>
    <row r="47" spans="1:6" s="58" customFormat="1" ht="19.5" customHeight="1">
      <c r="A47" s="107"/>
      <c r="B47" s="105" t="s">
        <v>160</v>
      </c>
      <c r="C47" s="106">
        <v>465000</v>
      </c>
      <c r="D47" s="79"/>
      <c r="F47" s="91"/>
    </row>
    <row r="48" spans="1:6" s="58" customFormat="1" ht="19.5" customHeight="1">
      <c r="A48" s="107"/>
      <c r="B48" s="105" t="s">
        <v>165</v>
      </c>
      <c r="C48" s="106">
        <v>2043400</v>
      </c>
      <c r="D48" s="79"/>
      <c r="F48" s="91"/>
    </row>
    <row r="49" spans="1:6" s="58" customFormat="1" ht="19.5" customHeight="1">
      <c r="A49" s="107">
        <v>1.4</v>
      </c>
      <c r="B49" s="103" t="s">
        <v>166</v>
      </c>
      <c r="C49" s="104">
        <f>C50</f>
        <v>10500000</v>
      </c>
      <c r="D49" s="79"/>
      <c r="F49" s="91"/>
    </row>
    <row r="50" spans="1:6" s="58" customFormat="1" ht="19.5" customHeight="1">
      <c r="A50" s="107"/>
      <c r="B50" s="105" t="s">
        <v>171</v>
      </c>
      <c r="C50" s="106">
        <v>10500000</v>
      </c>
      <c r="D50" s="79"/>
      <c r="F50" s="91"/>
    </row>
    <row r="51" spans="1:6" s="84" customFormat="1" ht="19.5" customHeight="1">
      <c r="A51" s="80">
        <v>2</v>
      </c>
      <c r="B51" s="81" t="s">
        <v>167</v>
      </c>
      <c r="C51" s="82">
        <f>SUM(C52:C54)</f>
        <v>30660000</v>
      </c>
      <c r="D51" s="81"/>
      <c r="F51" s="93"/>
    </row>
    <row r="52" spans="1:6" s="84" customFormat="1" ht="19.5" customHeight="1">
      <c r="A52" s="98"/>
      <c r="B52" s="96" t="s">
        <v>168</v>
      </c>
      <c r="C52" s="97">
        <v>3200000</v>
      </c>
      <c r="D52" s="81"/>
      <c r="F52" s="93"/>
    </row>
    <row r="53" spans="1:6" s="84" customFormat="1" ht="19.5" customHeight="1">
      <c r="A53" s="98"/>
      <c r="B53" s="96" t="s">
        <v>169</v>
      </c>
      <c r="C53" s="97">
        <v>1940000</v>
      </c>
      <c r="D53" s="81"/>
      <c r="F53" s="93"/>
    </row>
    <row r="54" spans="1:6" s="84" customFormat="1" ht="19.5" customHeight="1">
      <c r="A54" s="98"/>
      <c r="B54" s="96" t="s">
        <v>170</v>
      </c>
      <c r="C54" s="97">
        <v>25520000</v>
      </c>
      <c r="D54" s="81"/>
      <c r="F54" s="93"/>
    </row>
    <row r="55" spans="1:6" s="61" customFormat="1" ht="19.5" customHeight="1">
      <c r="A55" s="65">
        <v>3</v>
      </c>
      <c r="B55" s="79" t="s">
        <v>177</v>
      </c>
      <c r="C55" s="59">
        <f>SUM(C56:C59)</f>
        <v>145851500</v>
      </c>
      <c r="D55" s="83"/>
      <c r="F55" s="90"/>
    </row>
    <row r="56" spans="1:6" s="61" customFormat="1" ht="19.5" customHeight="1">
      <c r="A56" s="65"/>
      <c r="B56" s="99" t="s">
        <v>178</v>
      </c>
      <c r="C56" s="100">
        <v>84598800</v>
      </c>
      <c r="D56" s="83"/>
      <c r="F56" s="90"/>
    </row>
    <row r="57" spans="1:6" s="61" customFormat="1" ht="19.5" customHeight="1">
      <c r="A57" s="65"/>
      <c r="B57" s="99" t="s">
        <v>179</v>
      </c>
      <c r="C57" s="100">
        <v>48868000</v>
      </c>
      <c r="D57" s="83"/>
      <c r="F57" s="90"/>
    </row>
    <row r="58" spans="1:6" s="61" customFormat="1" ht="19.5" customHeight="1">
      <c r="A58" s="65"/>
      <c r="B58" s="99" t="s">
        <v>175</v>
      </c>
      <c r="C58" s="100">
        <v>9467500</v>
      </c>
      <c r="D58" s="83"/>
      <c r="F58" s="90"/>
    </row>
    <row r="59" spans="1:6" s="61" customFormat="1" ht="19.5" customHeight="1">
      <c r="A59" s="65"/>
      <c r="B59" s="99" t="s">
        <v>165</v>
      </c>
      <c r="C59" s="100">
        <v>2917200</v>
      </c>
      <c r="D59" s="83"/>
      <c r="F59" s="90"/>
    </row>
    <row r="60" spans="1:6" s="61" customFormat="1" ht="19.5" customHeight="1">
      <c r="A60" s="65">
        <v>4</v>
      </c>
      <c r="B60" s="79" t="s">
        <v>176</v>
      </c>
      <c r="C60" s="59">
        <f>SUM(C61:C64)</f>
        <v>72640000</v>
      </c>
      <c r="D60" s="83" t="s">
        <v>121</v>
      </c>
      <c r="F60" s="90"/>
    </row>
    <row r="61" spans="1:6" s="61" customFormat="1" ht="19.5" customHeight="1">
      <c r="A61" s="65"/>
      <c r="B61" s="99" t="s">
        <v>173</v>
      </c>
      <c r="C61" s="100">
        <v>56659200</v>
      </c>
      <c r="D61" s="83"/>
      <c r="F61" s="90"/>
    </row>
    <row r="62" spans="1:6" s="61" customFormat="1" ht="19.5" customHeight="1">
      <c r="A62" s="65"/>
      <c r="B62" s="99" t="s">
        <v>174</v>
      </c>
      <c r="C62" s="100">
        <v>10032000</v>
      </c>
      <c r="D62" s="83"/>
      <c r="F62" s="90"/>
    </row>
    <row r="63" spans="1:6" s="61" customFormat="1" ht="19.5" customHeight="1">
      <c r="A63" s="65"/>
      <c r="B63" s="99" t="s">
        <v>175</v>
      </c>
      <c r="C63" s="100">
        <v>4496000</v>
      </c>
      <c r="D63" s="83"/>
      <c r="F63" s="90"/>
    </row>
    <row r="64" spans="1:6" s="61" customFormat="1" ht="19.5" customHeight="1">
      <c r="A64" s="65"/>
      <c r="B64" s="99" t="s">
        <v>165</v>
      </c>
      <c r="C64" s="100">
        <v>1452800</v>
      </c>
      <c r="D64" s="83"/>
      <c r="F64" s="90"/>
    </row>
    <row r="65" spans="1:6" s="84" customFormat="1" ht="19.5" customHeight="1">
      <c r="A65" s="80">
        <v>5</v>
      </c>
      <c r="B65" s="79" t="s">
        <v>172</v>
      </c>
      <c r="C65" s="59">
        <v>329483700</v>
      </c>
      <c r="D65" s="81"/>
      <c r="F65" s="93"/>
    </row>
    <row r="66" spans="1:6" s="58" customFormat="1" ht="18.75" customHeight="1">
      <c r="A66" s="65" t="s">
        <v>25</v>
      </c>
      <c r="B66" s="66" t="s">
        <v>26</v>
      </c>
      <c r="C66" s="59">
        <f>C67+C72+C73+C74+C75</f>
        <v>3734200</v>
      </c>
      <c r="D66" s="79"/>
      <c r="F66" s="91"/>
    </row>
    <row r="67" spans="1:6" s="58" customFormat="1" ht="15.75" customHeight="1">
      <c r="A67" s="65">
        <v>1</v>
      </c>
      <c r="B67" s="79" t="s">
        <v>108</v>
      </c>
      <c r="C67" s="59">
        <f>C68+C69+C70+C71</f>
        <v>3725700</v>
      </c>
      <c r="D67" s="79"/>
      <c r="E67" s="59"/>
      <c r="F67" s="91"/>
    </row>
    <row r="68" spans="1:6" s="58" customFormat="1" ht="15.75" customHeight="1">
      <c r="A68" s="101">
        <v>1.1</v>
      </c>
      <c r="B68" s="96" t="s">
        <v>110</v>
      </c>
      <c r="C68" s="97">
        <f>C13-C39</f>
        <v>2619000</v>
      </c>
      <c r="D68" s="79"/>
      <c r="E68" s="82"/>
      <c r="F68" s="91"/>
    </row>
    <row r="69" spans="1:6" s="58" customFormat="1" ht="15.75" customHeight="1">
      <c r="A69" s="101">
        <v>1.2</v>
      </c>
      <c r="B69" s="96" t="s">
        <v>161</v>
      </c>
      <c r="C69" s="97">
        <f>C16-C42</f>
        <v>371900</v>
      </c>
      <c r="D69" s="79"/>
      <c r="E69" s="82"/>
      <c r="F69" s="91"/>
    </row>
    <row r="70" spans="1:6" s="58" customFormat="1" ht="15.75" customHeight="1">
      <c r="A70" s="102">
        <v>1.3</v>
      </c>
      <c r="B70" s="96" t="s">
        <v>163</v>
      </c>
      <c r="C70" s="100">
        <f>C19-C45</f>
        <v>734800</v>
      </c>
      <c r="D70" s="79"/>
      <c r="E70" s="60"/>
      <c r="F70" s="91"/>
    </row>
    <row r="71" spans="1:6" s="58" customFormat="1" ht="15.75" customHeight="1">
      <c r="A71" s="102">
        <v>1.4</v>
      </c>
      <c r="B71" s="96" t="s">
        <v>136</v>
      </c>
      <c r="C71" s="100">
        <f>C22-C49</f>
        <v>0</v>
      </c>
      <c r="D71" s="79"/>
      <c r="E71" s="59"/>
      <c r="F71" s="91"/>
    </row>
    <row r="72" spans="1:6" s="58" customFormat="1" ht="15.75" customHeight="1">
      <c r="A72" s="80">
        <v>2</v>
      </c>
      <c r="B72" s="81" t="s">
        <v>130</v>
      </c>
      <c r="C72" s="82">
        <f>C25-C51</f>
        <v>0</v>
      </c>
      <c r="D72" s="81"/>
      <c r="E72" s="82"/>
      <c r="F72" s="91"/>
    </row>
    <row r="73" spans="1:6" s="58" customFormat="1" ht="15.75" customHeight="1">
      <c r="A73" s="80">
        <v>3</v>
      </c>
      <c r="B73" s="81" t="s">
        <v>139</v>
      </c>
      <c r="C73" s="82">
        <f>C28-C55</f>
        <v>8500</v>
      </c>
      <c r="D73" s="81"/>
      <c r="E73" s="84"/>
      <c r="F73" s="91"/>
    </row>
    <row r="74" spans="1:6" s="58" customFormat="1" ht="15.75" customHeight="1">
      <c r="A74" s="65">
        <v>4</v>
      </c>
      <c r="B74" s="79" t="s">
        <v>180</v>
      </c>
      <c r="C74" s="59">
        <f>C31-C60</f>
        <v>0</v>
      </c>
      <c r="D74" s="83"/>
      <c r="E74" s="61"/>
      <c r="F74" s="91"/>
    </row>
    <row r="75" spans="1:6" s="58" customFormat="1" ht="15.75" customHeight="1">
      <c r="A75" s="65">
        <v>5</v>
      </c>
      <c r="B75" s="79" t="s">
        <v>124</v>
      </c>
      <c r="C75" s="59">
        <f>C34-C65</f>
        <v>0</v>
      </c>
      <c r="D75" s="83"/>
      <c r="E75" s="61"/>
      <c r="F75" s="91"/>
    </row>
    <row r="76" spans="1:6" s="61" customFormat="1" ht="18">
      <c r="A76" s="94"/>
      <c r="B76" s="85" t="s">
        <v>182</v>
      </c>
      <c r="F76" s="90"/>
    </row>
    <row r="77" spans="1:6" s="61" customFormat="1" ht="18">
      <c r="A77" s="94"/>
      <c r="B77" s="86" t="s">
        <v>28</v>
      </c>
      <c r="C77" s="167" t="s">
        <v>111</v>
      </c>
      <c r="D77" s="167"/>
      <c r="F77" s="90"/>
    </row>
    <row r="78" spans="1:6" s="61" customFormat="1" ht="18">
      <c r="A78" s="94"/>
      <c r="B78" s="70"/>
      <c r="F78" s="90"/>
    </row>
    <row r="79" spans="1:6" s="61" customFormat="1" ht="18">
      <c r="A79" s="94"/>
      <c r="B79" s="70"/>
      <c r="F79" s="90"/>
    </row>
    <row r="80" spans="1:6" s="61" customFormat="1" ht="18">
      <c r="A80" s="94"/>
      <c r="B80" s="70"/>
      <c r="F80" s="90"/>
    </row>
    <row r="81" spans="1:6" s="61" customFormat="1" ht="18">
      <c r="A81" s="94"/>
      <c r="B81" s="87" t="s">
        <v>29</v>
      </c>
      <c r="C81" s="171" t="s">
        <v>125</v>
      </c>
      <c r="D81" s="171"/>
      <c r="F81" s="90"/>
    </row>
    <row r="82" spans="1:6" s="61" customFormat="1" ht="18">
      <c r="A82" s="94"/>
      <c r="B82" s="87"/>
      <c r="C82" s="95"/>
      <c r="D82" s="95"/>
      <c r="F82" s="90"/>
    </row>
    <row r="83" spans="1:6" s="61" customFormat="1" ht="18">
      <c r="A83" s="94"/>
      <c r="B83" s="87"/>
      <c r="C83" s="95"/>
      <c r="D83" s="95"/>
      <c r="F83" s="90"/>
    </row>
    <row r="84" spans="1:6" s="61" customFormat="1" ht="18">
      <c r="A84" s="94"/>
      <c r="B84" s="87"/>
      <c r="C84" s="95"/>
      <c r="D84" s="95"/>
      <c r="F84" s="90"/>
    </row>
    <row r="85" spans="1:6" s="61" customFormat="1" ht="18">
      <c r="A85" s="94"/>
      <c r="B85" s="87"/>
      <c r="C85" s="95"/>
      <c r="D85" s="95"/>
      <c r="F85" s="90"/>
    </row>
    <row r="86" spans="1:6" s="61" customFormat="1" ht="18">
      <c r="A86" s="94"/>
      <c r="B86" s="87"/>
      <c r="C86" s="95"/>
      <c r="D86" s="95"/>
      <c r="F86" s="90"/>
    </row>
    <row r="87" spans="1:6" s="61" customFormat="1" ht="18">
      <c r="A87" s="94"/>
      <c r="B87" s="87"/>
      <c r="C87" s="95"/>
      <c r="D87" s="95"/>
      <c r="F87" s="90"/>
    </row>
    <row r="88" spans="1:6" s="61" customFormat="1" ht="18">
      <c r="A88" s="94"/>
      <c r="B88" s="87"/>
      <c r="C88" s="95"/>
      <c r="D88" s="95"/>
      <c r="F88" s="90"/>
    </row>
    <row r="89" spans="1:6" s="61" customFormat="1" ht="18">
      <c r="A89" s="94"/>
      <c r="B89" s="87"/>
      <c r="C89" s="95"/>
      <c r="D89" s="95"/>
      <c r="F89" s="90"/>
    </row>
    <row r="90" spans="1:6" s="61" customFormat="1" ht="18">
      <c r="A90" s="94"/>
      <c r="B90" s="87"/>
      <c r="C90" s="95"/>
      <c r="D90" s="95"/>
      <c r="F90" s="90"/>
    </row>
    <row r="91" spans="1:6" s="61" customFormat="1" ht="18">
      <c r="A91" s="168" t="s">
        <v>0</v>
      </c>
      <c r="B91" s="168"/>
      <c r="C91" s="168"/>
      <c r="D91" s="168"/>
      <c r="E91" s="69"/>
      <c r="F91" s="90"/>
    </row>
    <row r="92" spans="1:6" s="61" customFormat="1" ht="18">
      <c r="A92" s="168" t="s">
        <v>1</v>
      </c>
      <c r="B92" s="168"/>
      <c r="C92" s="168"/>
      <c r="D92" s="168"/>
      <c r="E92" s="69"/>
      <c r="F92" s="90"/>
    </row>
    <row r="93" spans="1:6" s="58" customFormat="1" ht="24.75" customHeight="1">
      <c r="A93" s="169" t="s">
        <v>112</v>
      </c>
      <c r="B93" s="169"/>
      <c r="C93" s="169"/>
      <c r="F93" s="91"/>
    </row>
    <row r="94" spans="1:6" s="58" customFormat="1" ht="24" customHeight="1">
      <c r="A94" s="169" t="s">
        <v>2</v>
      </c>
      <c r="B94" s="169"/>
      <c r="C94" s="169"/>
      <c r="F94" s="91"/>
    </row>
    <row r="95" spans="1:6" s="61" customFormat="1" ht="20.25">
      <c r="A95" s="170" t="s">
        <v>3</v>
      </c>
      <c r="B95" s="170"/>
      <c r="C95" s="170"/>
      <c r="D95" s="170"/>
      <c r="E95" s="71"/>
      <c r="F95" s="90"/>
    </row>
    <row r="96" spans="1:6" s="61" customFormat="1" ht="18">
      <c r="A96" s="168" t="s">
        <v>113</v>
      </c>
      <c r="B96" s="168"/>
      <c r="C96" s="168"/>
      <c r="D96" s="168"/>
      <c r="E96" s="69"/>
      <c r="F96" s="90"/>
    </row>
    <row r="97" spans="1:5" ht="18">
      <c r="A97" s="166" t="s">
        <v>126</v>
      </c>
      <c r="B97" s="166"/>
      <c r="C97" s="166"/>
      <c r="D97" s="166"/>
      <c r="E97" s="72"/>
    </row>
    <row r="98" ht="13.5" customHeight="1">
      <c r="D98" s="75" t="s">
        <v>22</v>
      </c>
    </row>
    <row r="99" spans="1:6" s="77" customFormat="1" ht="34.5" customHeight="1">
      <c r="A99" s="64" t="s">
        <v>4</v>
      </c>
      <c r="B99" s="64" t="s">
        <v>20</v>
      </c>
      <c r="C99" s="76" t="s">
        <v>21</v>
      </c>
      <c r="D99" s="64" t="s">
        <v>6</v>
      </c>
      <c r="F99" s="92"/>
    </row>
    <row r="100" spans="1:6" s="58" customFormat="1" ht="18.75" customHeight="1">
      <c r="A100" s="65" t="s">
        <v>18</v>
      </c>
      <c r="B100" s="78" t="s">
        <v>24</v>
      </c>
      <c r="C100" s="59">
        <f>C101+C123+C126+C129+C132+C135</f>
        <v>1481096260</v>
      </c>
      <c r="D100" s="79"/>
      <c r="F100" s="91"/>
    </row>
    <row r="101" spans="1:6" s="58" customFormat="1" ht="18.75" customHeight="1">
      <c r="A101" s="65">
        <v>1</v>
      </c>
      <c r="B101" s="79" t="s">
        <v>108</v>
      </c>
      <c r="C101" s="59">
        <f>C102+C105+C108+C111+C114+C117+C120</f>
        <v>674006100</v>
      </c>
      <c r="D101" s="79"/>
      <c r="F101" s="91"/>
    </row>
    <row r="102" spans="1:6" s="58" customFormat="1" ht="18.75" customHeight="1">
      <c r="A102" s="80">
        <v>1.1</v>
      </c>
      <c r="B102" s="81" t="s">
        <v>109</v>
      </c>
      <c r="C102" s="82">
        <f>C103+C104</f>
        <v>360630000</v>
      </c>
      <c r="D102" s="79"/>
      <c r="F102" s="91"/>
    </row>
    <row r="103" spans="1:6" s="58" customFormat="1" ht="18.75" customHeight="1">
      <c r="A103" s="65"/>
      <c r="B103" s="83" t="s">
        <v>27</v>
      </c>
      <c r="C103" s="60">
        <v>0</v>
      </c>
      <c r="D103" s="79"/>
      <c r="F103" s="91"/>
    </row>
    <row r="104" spans="1:6" s="58" customFormat="1" ht="18.75" customHeight="1">
      <c r="A104" s="65"/>
      <c r="B104" s="83" t="s">
        <v>131</v>
      </c>
      <c r="C104" s="60">
        <f>E104+F104</f>
        <v>360630000</v>
      </c>
      <c r="D104" s="79"/>
      <c r="E104" s="60">
        <v>183105000</v>
      </c>
      <c r="F104" s="91">
        <v>177525000</v>
      </c>
    </row>
    <row r="105" spans="1:6" s="58" customFormat="1" ht="18.75" customHeight="1">
      <c r="A105" s="80">
        <v>1.2</v>
      </c>
      <c r="B105" s="81" t="s">
        <v>115</v>
      </c>
      <c r="C105" s="82">
        <f>C106+C107</f>
        <v>23987000</v>
      </c>
      <c r="D105" s="79"/>
      <c r="E105" s="82">
        <f>E106+E107</f>
        <v>12107000</v>
      </c>
      <c r="F105" s="91"/>
    </row>
    <row r="106" spans="1:6" s="58" customFormat="1" ht="18.75" customHeight="1">
      <c r="A106" s="65"/>
      <c r="B106" s="83" t="s">
        <v>27</v>
      </c>
      <c r="C106" s="60">
        <v>0</v>
      </c>
      <c r="D106" s="79"/>
      <c r="E106" s="60">
        <v>0</v>
      </c>
      <c r="F106" s="91"/>
    </row>
    <row r="107" spans="1:6" s="58" customFormat="1" ht="18.75" customHeight="1">
      <c r="A107" s="65"/>
      <c r="B107" s="83" t="s">
        <v>114</v>
      </c>
      <c r="C107" s="60">
        <f>E107+F107</f>
        <v>23987000</v>
      </c>
      <c r="D107" s="79"/>
      <c r="E107" s="60">
        <v>12107000</v>
      </c>
      <c r="F107" s="91">
        <v>11880000</v>
      </c>
    </row>
    <row r="108" spans="1:6" s="58" customFormat="1" ht="18.75" customHeight="1">
      <c r="A108" s="65">
        <v>1.3</v>
      </c>
      <c r="B108" s="79" t="s">
        <v>116</v>
      </c>
      <c r="C108" s="59">
        <f>C109+C110</f>
        <v>106031700</v>
      </c>
      <c r="D108" s="79"/>
      <c r="E108" s="60">
        <f>E109+E110</f>
        <v>48805700</v>
      </c>
      <c r="F108" s="91"/>
    </row>
    <row r="109" spans="1:6" s="58" customFormat="1" ht="18.75" customHeight="1">
      <c r="A109" s="65"/>
      <c r="B109" s="83" t="s">
        <v>27</v>
      </c>
      <c r="C109" s="60">
        <v>11700</v>
      </c>
      <c r="D109" s="79"/>
      <c r="E109" s="60">
        <v>11700</v>
      </c>
      <c r="F109" s="91"/>
    </row>
    <row r="110" spans="1:6" s="58" customFormat="1" ht="18.75" customHeight="1">
      <c r="A110" s="65"/>
      <c r="B110" s="83" t="s">
        <v>114</v>
      </c>
      <c r="C110" s="60">
        <f>E110+F110</f>
        <v>106020000</v>
      </c>
      <c r="D110" s="79"/>
      <c r="E110" s="60">
        <v>48794000</v>
      </c>
      <c r="F110" s="91">
        <v>57226000</v>
      </c>
    </row>
    <row r="111" spans="1:6" s="58" customFormat="1" ht="18.75" customHeight="1">
      <c r="A111" s="65">
        <v>1.4</v>
      </c>
      <c r="B111" s="79" t="s">
        <v>117</v>
      </c>
      <c r="C111" s="59">
        <f>C112+C113</f>
        <v>17100000</v>
      </c>
      <c r="D111" s="79"/>
      <c r="E111" s="59">
        <f>E112+E113</f>
        <v>7870000</v>
      </c>
      <c r="F111" s="91"/>
    </row>
    <row r="112" spans="1:6" s="58" customFormat="1" ht="18.75" customHeight="1">
      <c r="A112" s="65"/>
      <c r="B112" s="83" t="s">
        <v>27</v>
      </c>
      <c r="C112" s="60">
        <v>0</v>
      </c>
      <c r="D112" s="79"/>
      <c r="E112" s="60">
        <v>0</v>
      </c>
      <c r="F112" s="91"/>
    </row>
    <row r="113" spans="1:6" s="58" customFormat="1" ht="18.75" customHeight="1">
      <c r="A113" s="65"/>
      <c r="B113" s="83" t="s">
        <v>114</v>
      </c>
      <c r="C113" s="60">
        <f>E113+F113</f>
        <v>17100000</v>
      </c>
      <c r="D113" s="79"/>
      <c r="E113" s="60">
        <v>7870000</v>
      </c>
      <c r="F113" s="91">
        <v>9230000</v>
      </c>
    </row>
    <row r="114" spans="1:6" s="58" customFormat="1" ht="18.75" customHeight="1">
      <c r="A114" s="65">
        <v>1.5</v>
      </c>
      <c r="B114" s="81" t="s">
        <v>118</v>
      </c>
      <c r="C114" s="82">
        <f>C115+C116</f>
        <v>15645000</v>
      </c>
      <c r="D114" s="79"/>
      <c r="E114" s="82">
        <f>E115+E116</f>
        <v>15645000</v>
      </c>
      <c r="F114" s="91"/>
    </row>
    <row r="115" spans="1:6" s="58" customFormat="1" ht="18.75" customHeight="1">
      <c r="A115" s="65"/>
      <c r="B115" s="83" t="s">
        <v>27</v>
      </c>
      <c r="C115" s="60">
        <v>45000</v>
      </c>
      <c r="D115" s="79"/>
      <c r="E115" s="60">
        <v>45000</v>
      </c>
      <c r="F115" s="91"/>
    </row>
    <row r="116" spans="1:6" s="58" customFormat="1" ht="18.75" customHeight="1">
      <c r="A116" s="65"/>
      <c r="B116" s="83" t="s">
        <v>114</v>
      </c>
      <c r="C116" s="60">
        <v>15600000</v>
      </c>
      <c r="D116" s="79"/>
      <c r="E116" s="60">
        <v>15600000</v>
      </c>
      <c r="F116" s="91"/>
    </row>
    <row r="117" spans="1:6" s="58" customFormat="1" ht="18.75" customHeight="1">
      <c r="A117" s="65">
        <v>1.6</v>
      </c>
      <c r="B117" s="81" t="s">
        <v>119</v>
      </c>
      <c r="C117" s="82">
        <f>C118+C119</f>
        <v>145482400</v>
      </c>
      <c r="D117" s="79"/>
      <c r="E117" s="82">
        <f>E118+E119</f>
        <v>67027400</v>
      </c>
      <c r="F117" s="91"/>
    </row>
    <row r="118" spans="1:6" s="58" customFormat="1" ht="18.75" customHeight="1">
      <c r="A118" s="65"/>
      <c r="B118" s="83" t="s">
        <v>27</v>
      </c>
      <c r="C118" s="60">
        <v>132400</v>
      </c>
      <c r="D118" s="79"/>
      <c r="E118" s="60">
        <v>132400</v>
      </c>
      <c r="F118" s="91"/>
    </row>
    <row r="119" spans="1:6" s="58" customFormat="1" ht="18.75" customHeight="1">
      <c r="A119" s="65"/>
      <c r="B119" s="83" t="s">
        <v>114</v>
      </c>
      <c r="C119" s="60">
        <f>E119+F119</f>
        <v>145350000</v>
      </c>
      <c r="D119" s="79"/>
      <c r="E119" s="60">
        <v>66895000</v>
      </c>
      <c r="F119" s="91">
        <v>78455000</v>
      </c>
    </row>
    <row r="120" spans="1:6" s="58" customFormat="1" ht="18.75" customHeight="1">
      <c r="A120" s="65">
        <v>1.7</v>
      </c>
      <c r="B120" s="81" t="s">
        <v>144</v>
      </c>
      <c r="C120" s="82">
        <f>C121+C122</f>
        <v>5130000</v>
      </c>
      <c r="D120" s="79"/>
      <c r="E120" s="82">
        <f>E121+E122</f>
        <v>2361000</v>
      </c>
      <c r="F120" s="91"/>
    </row>
    <row r="121" spans="1:6" s="58" customFormat="1" ht="18.75" customHeight="1">
      <c r="A121" s="65"/>
      <c r="B121" s="83" t="s">
        <v>27</v>
      </c>
      <c r="C121" s="60">
        <v>0</v>
      </c>
      <c r="D121" s="79"/>
      <c r="E121" s="60">
        <v>0</v>
      </c>
      <c r="F121" s="91"/>
    </row>
    <row r="122" spans="1:6" s="58" customFormat="1" ht="18.75" customHeight="1">
      <c r="A122" s="65"/>
      <c r="B122" s="83" t="s">
        <v>114</v>
      </c>
      <c r="C122" s="60">
        <f>E122+F122</f>
        <v>5130000</v>
      </c>
      <c r="D122" s="79"/>
      <c r="E122" s="60">
        <v>2361000</v>
      </c>
      <c r="F122" s="91">
        <v>2769000</v>
      </c>
    </row>
    <row r="123" spans="1:6" s="84" customFormat="1" ht="18.75" customHeight="1">
      <c r="A123" s="80">
        <v>2</v>
      </c>
      <c r="B123" s="81" t="s">
        <v>147</v>
      </c>
      <c r="C123" s="82">
        <f>C124+C125</f>
        <v>43937000</v>
      </c>
      <c r="D123" s="81"/>
      <c r="E123" s="82">
        <f>E124+E125</f>
        <v>43937000</v>
      </c>
      <c r="F123" s="93"/>
    </row>
    <row r="124" spans="1:6" s="61" customFormat="1" ht="18.75" customHeight="1">
      <c r="A124" s="65"/>
      <c r="B124" s="83" t="s">
        <v>27</v>
      </c>
      <c r="C124" s="60">
        <v>17000</v>
      </c>
      <c r="D124" s="83"/>
      <c r="E124" s="60">
        <v>17000</v>
      </c>
      <c r="F124" s="90"/>
    </row>
    <row r="125" spans="1:6" s="61" customFormat="1" ht="18.75" customHeight="1">
      <c r="A125" s="65"/>
      <c r="B125" s="83" t="s">
        <v>114</v>
      </c>
      <c r="C125" s="60">
        <f>E125+F125</f>
        <v>43920000</v>
      </c>
      <c r="D125" s="83"/>
      <c r="E125" s="60">
        <v>43920000</v>
      </c>
      <c r="F125" s="90"/>
    </row>
    <row r="126" spans="1:6" s="84" customFormat="1" ht="18.75" customHeight="1">
      <c r="A126" s="80">
        <v>3</v>
      </c>
      <c r="B126" s="81" t="s">
        <v>148</v>
      </c>
      <c r="C126" s="82">
        <f>C127+C128</f>
        <v>231900000</v>
      </c>
      <c r="D126" s="81"/>
      <c r="E126" s="82">
        <f>E127+E128</f>
        <v>87780000</v>
      </c>
      <c r="F126" s="93"/>
    </row>
    <row r="127" spans="1:6" s="61" customFormat="1" ht="18.75" customHeight="1">
      <c r="A127" s="65"/>
      <c r="B127" s="83" t="s">
        <v>27</v>
      </c>
      <c r="C127" s="60">
        <v>0</v>
      </c>
      <c r="D127" s="83"/>
      <c r="E127" s="60">
        <v>0</v>
      </c>
      <c r="F127" s="90"/>
    </row>
    <row r="128" spans="1:6" s="61" customFormat="1" ht="18.75" customHeight="1">
      <c r="A128" s="65"/>
      <c r="B128" s="83" t="s">
        <v>114</v>
      </c>
      <c r="C128" s="60">
        <f>E128+F128</f>
        <v>231900000</v>
      </c>
      <c r="D128" s="83"/>
      <c r="E128" s="60">
        <v>87780000</v>
      </c>
      <c r="F128" s="90">
        <v>144120000</v>
      </c>
    </row>
    <row r="129" spans="1:6" s="61" customFormat="1" ht="18.75" customHeight="1">
      <c r="A129" s="65">
        <v>4</v>
      </c>
      <c r="B129" s="79" t="s">
        <v>149</v>
      </c>
      <c r="C129" s="59">
        <f>C130+C131</f>
        <v>143265500</v>
      </c>
      <c r="D129" s="83" t="s">
        <v>121</v>
      </c>
      <c r="E129" s="59">
        <f>E130+E131</f>
        <v>54085500</v>
      </c>
      <c r="F129" s="90"/>
    </row>
    <row r="130" spans="1:6" s="61" customFormat="1" ht="18.75" customHeight="1">
      <c r="A130" s="65"/>
      <c r="B130" s="83" t="s">
        <v>27</v>
      </c>
      <c r="C130" s="60">
        <v>185500</v>
      </c>
      <c r="D130" s="83"/>
      <c r="E130" s="60">
        <v>185500</v>
      </c>
      <c r="F130" s="90"/>
    </row>
    <row r="131" spans="1:6" s="61" customFormat="1" ht="18.75" customHeight="1">
      <c r="A131" s="65"/>
      <c r="B131" s="83" t="s">
        <v>114</v>
      </c>
      <c r="C131" s="60">
        <f>E131+F131</f>
        <v>143080000</v>
      </c>
      <c r="D131" s="83"/>
      <c r="E131" s="60">
        <v>53900000</v>
      </c>
      <c r="F131" s="90">
        <v>89180000</v>
      </c>
    </row>
    <row r="132" spans="1:6" s="61" customFormat="1" ht="18.75" customHeight="1">
      <c r="A132" s="65">
        <v>5</v>
      </c>
      <c r="B132" s="79" t="s">
        <v>123</v>
      </c>
      <c r="C132" s="59">
        <f>C133+C134</f>
        <v>85320000</v>
      </c>
      <c r="D132" s="83" t="s">
        <v>122</v>
      </c>
      <c r="E132" s="59">
        <f>E133+E134</f>
        <v>41040000</v>
      </c>
      <c r="F132" s="90"/>
    </row>
    <row r="133" spans="1:6" s="61" customFormat="1" ht="18.75" customHeight="1">
      <c r="A133" s="65"/>
      <c r="B133" s="83" t="s">
        <v>27</v>
      </c>
      <c r="C133" s="60">
        <v>0</v>
      </c>
      <c r="D133" s="83"/>
      <c r="E133" s="60">
        <v>0</v>
      </c>
      <c r="F133" s="90"/>
    </row>
    <row r="134" spans="1:6" s="61" customFormat="1" ht="18.75" customHeight="1">
      <c r="A134" s="65"/>
      <c r="B134" s="83" t="s">
        <v>114</v>
      </c>
      <c r="C134" s="60">
        <f>E134+F134</f>
        <v>85320000</v>
      </c>
      <c r="D134" s="83"/>
      <c r="E134" s="60">
        <v>41040000</v>
      </c>
      <c r="F134" s="90">
        <v>44280000</v>
      </c>
    </row>
    <row r="135" spans="1:6" s="61" customFormat="1" ht="18.75" customHeight="1">
      <c r="A135" s="65">
        <v>6</v>
      </c>
      <c r="B135" s="79" t="s">
        <v>124</v>
      </c>
      <c r="C135" s="59">
        <f>C136+C137</f>
        <v>302667660</v>
      </c>
      <c r="D135" s="83" t="s">
        <v>122</v>
      </c>
      <c r="E135" s="59">
        <f>E136+E137</f>
        <v>302667660</v>
      </c>
      <c r="F135" s="90"/>
    </row>
    <row r="136" spans="1:6" s="61" customFormat="1" ht="18.75" customHeight="1">
      <c r="A136" s="65"/>
      <c r="B136" s="83" t="s">
        <v>27</v>
      </c>
      <c r="C136" s="60">
        <v>0</v>
      </c>
      <c r="D136" s="83"/>
      <c r="E136" s="60">
        <v>0</v>
      </c>
      <c r="F136" s="90"/>
    </row>
    <row r="137" spans="1:6" s="61" customFormat="1" ht="18.75" customHeight="1">
      <c r="A137" s="65"/>
      <c r="B137" s="83" t="s">
        <v>114</v>
      </c>
      <c r="C137" s="60">
        <v>302667660</v>
      </c>
      <c r="D137" s="83"/>
      <c r="E137" s="60">
        <v>302667660</v>
      </c>
      <c r="F137" s="90"/>
    </row>
    <row r="138" spans="1:6" s="58" customFormat="1" ht="18.75" customHeight="1">
      <c r="A138" s="65" t="s">
        <v>19</v>
      </c>
      <c r="B138" s="66" t="s">
        <v>23</v>
      </c>
      <c r="C138" s="59">
        <f>C139+C147+C151+C152+C153+C154</f>
        <v>1481096260</v>
      </c>
      <c r="D138" s="79"/>
      <c r="E138" s="59">
        <f>E139+E147+E151+E152+E153+E154</f>
        <v>370763900</v>
      </c>
      <c r="F138" s="91"/>
    </row>
    <row r="139" spans="1:6" s="58" customFormat="1" ht="18.75" customHeight="1">
      <c r="A139" s="65">
        <v>1</v>
      </c>
      <c r="B139" s="79" t="s">
        <v>108</v>
      </c>
      <c r="C139" s="59">
        <f>C140+C141+C142+C143+C144+C145+C146</f>
        <v>674006100</v>
      </c>
      <c r="D139" s="79"/>
      <c r="E139" s="59">
        <f>E140+E141+E142+E143+E144+E145+E146</f>
        <v>326826900</v>
      </c>
      <c r="F139" s="91"/>
    </row>
    <row r="140" spans="1:6" s="58" customFormat="1" ht="18.75" customHeight="1">
      <c r="A140" s="80">
        <v>1.1</v>
      </c>
      <c r="B140" s="81" t="s">
        <v>150</v>
      </c>
      <c r="C140" s="82">
        <f>C104</f>
        <v>360630000</v>
      </c>
      <c r="D140" s="79"/>
      <c r="E140" s="82">
        <v>174250500</v>
      </c>
      <c r="F140" s="91"/>
    </row>
    <row r="141" spans="1:6" s="58" customFormat="1" ht="18.75" customHeight="1">
      <c r="A141" s="80">
        <v>1.2</v>
      </c>
      <c r="B141" s="81" t="s">
        <v>115</v>
      </c>
      <c r="C141" s="82">
        <v>23987000</v>
      </c>
      <c r="D141" s="79"/>
      <c r="E141" s="82">
        <v>11196900</v>
      </c>
      <c r="F141" s="91"/>
    </row>
    <row r="142" spans="1:6" s="58" customFormat="1" ht="18.75" customHeight="1">
      <c r="A142" s="65">
        <v>1.3</v>
      </c>
      <c r="B142" s="79" t="s">
        <v>116</v>
      </c>
      <c r="C142" s="60">
        <f>C108</f>
        <v>106031700</v>
      </c>
      <c r="D142" s="79"/>
      <c r="E142" s="60">
        <v>48800000</v>
      </c>
      <c r="F142" s="91"/>
    </row>
    <row r="143" spans="1:6" s="58" customFormat="1" ht="18.75" customHeight="1">
      <c r="A143" s="65">
        <v>1.4</v>
      </c>
      <c r="B143" s="79" t="s">
        <v>117</v>
      </c>
      <c r="C143" s="59">
        <f>C111</f>
        <v>17100000</v>
      </c>
      <c r="D143" s="79"/>
      <c r="E143" s="59">
        <v>7781500</v>
      </c>
      <c r="F143" s="91"/>
    </row>
    <row r="144" spans="1:6" s="58" customFormat="1" ht="18.75" customHeight="1">
      <c r="A144" s="65">
        <v>1.5</v>
      </c>
      <c r="B144" s="81" t="s">
        <v>145</v>
      </c>
      <c r="C144" s="82">
        <v>15645000</v>
      </c>
      <c r="D144" s="79"/>
      <c r="E144" s="82">
        <v>15645000</v>
      </c>
      <c r="F144" s="91"/>
    </row>
    <row r="145" spans="1:6" s="58" customFormat="1" ht="18.75" customHeight="1">
      <c r="A145" s="65">
        <v>1.6</v>
      </c>
      <c r="B145" s="81" t="s">
        <v>146</v>
      </c>
      <c r="C145" s="82">
        <f>C117</f>
        <v>145482400</v>
      </c>
      <c r="D145" s="79"/>
      <c r="E145" s="82">
        <v>66792000</v>
      </c>
      <c r="F145" s="91"/>
    </row>
    <row r="146" spans="1:6" s="58" customFormat="1" ht="18.75" customHeight="1">
      <c r="A146" s="65">
        <v>1.7</v>
      </c>
      <c r="B146" s="81" t="s">
        <v>144</v>
      </c>
      <c r="C146" s="82">
        <f>C120</f>
        <v>5130000</v>
      </c>
      <c r="D146" s="79"/>
      <c r="E146" s="82">
        <v>2361000</v>
      </c>
      <c r="F146" s="91"/>
    </row>
    <row r="147" spans="1:6" s="84" customFormat="1" ht="18.75" customHeight="1">
      <c r="A147" s="80">
        <v>2</v>
      </c>
      <c r="B147" s="81" t="s">
        <v>147</v>
      </c>
      <c r="C147" s="82">
        <f>C148+C149+C150</f>
        <v>43937000</v>
      </c>
      <c r="D147" s="81"/>
      <c r="E147" s="82">
        <f>E148+E149+E150</f>
        <v>43937000</v>
      </c>
      <c r="F147" s="93"/>
    </row>
    <row r="148" spans="1:6" s="84" customFormat="1" ht="18.75" customHeight="1">
      <c r="A148" s="88">
        <v>1</v>
      </c>
      <c r="B148" s="67" t="s">
        <v>127</v>
      </c>
      <c r="C148" s="62">
        <v>5400000</v>
      </c>
      <c r="D148" s="62"/>
      <c r="E148" s="62">
        <v>5400000</v>
      </c>
      <c r="F148" s="93"/>
    </row>
    <row r="149" spans="1:6" s="84" customFormat="1" ht="18.75" customHeight="1">
      <c r="A149" s="88">
        <v>2</v>
      </c>
      <c r="B149" s="68" t="s">
        <v>128</v>
      </c>
      <c r="C149" s="62">
        <v>2017000</v>
      </c>
      <c r="D149" s="62"/>
      <c r="E149" s="62">
        <v>2017000</v>
      </c>
      <c r="F149" s="93"/>
    </row>
    <row r="150" spans="1:6" s="84" customFormat="1" ht="18.75" customHeight="1">
      <c r="A150" s="88">
        <v>3</v>
      </c>
      <c r="B150" s="67" t="s">
        <v>129</v>
      </c>
      <c r="C150" s="89">
        <v>36520000</v>
      </c>
      <c r="D150" s="89"/>
      <c r="E150" s="89">
        <v>36520000</v>
      </c>
      <c r="F150" s="93"/>
    </row>
    <row r="151" spans="1:6" s="84" customFormat="1" ht="18.75" customHeight="1">
      <c r="A151" s="80">
        <v>3</v>
      </c>
      <c r="B151" s="81" t="s">
        <v>142</v>
      </c>
      <c r="C151" s="82">
        <v>231900000</v>
      </c>
      <c r="D151" s="81"/>
      <c r="F151" s="93"/>
    </row>
    <row r="152" spans="1:6" s="61" customFormat="1" ht="18.75" customHeight="1">
      <c r="A152" s="65">
        <v>4</v>
      </c>
      <c r="B152" s="79" t="s">
        <v>120</v>
      </c>
      <c r="C152" s="59">
        <v>143265500</v>
      </c>
      <c r="D152" s="83" t="s">
        <v>121</v>
      </c>
      <c r="F152" s="90"/>
    </row>
    <row r="153" spans="1:6" s="61" customFormat="1" ht="18.75" customHeight="1">
      <c r="A153" s="65">
        <v>5</v>
      </c>
      <c r="B153" s="79" t="s">
        <v>143</v>
      </c>
      <c r="C153" s="59">
        <f>C132</f>
        <v>85320000</v>
      </c>
      <c r="D153" s="83" t="s">
        <v>122</v>
      </c>
      <c r="F153" s="90"/>
    </row>
    <row r="154" spans="1:6" s="61" customFormat="1" ht="18.75" customHeight="1">
      <c r="A154" s="65">
        <v>6</v>
      </c>
      <c r="B154" s="79" t="s">
        <v>124</v>
      </c>
      <c r="C154" s="59">
        <v>302667660</v>
      </c>
      <c r="D154" s="83" t="s">
        <v>122</v>
      </c>
      <c r="E154" s="70">
        <f>C100-C138</f>
        <v>0</v>
      </c>
      <c r="F154" s="90"/>
    </row>
    <row r="155" spans="1:6" s="58" customFormat="1" ht="18.75" customHeight="1">
      <c r="A155" s="65" t="s">
        <v>25</v>
      </c>
      <c r="B155" s="66" t="s">
        <v>26</v>
      </c>
      <c r="C155" s="59"/>
      <c r="D155" s="79"/>
      <c r="F155" s="91"/>
    </row>
    <row r="156" spans="1:6" s="58" customFormat="1" ht="18.75" customHeight="1">
      <c r="A156" s="65">
        <v>1</v>
      </c>
      <c r="B156" s="79" t="s">
        <v>108</v>
      </c>
      <c r="C156" s="59">
        <f>C157+C158+C159+C160+C161+C162+C163</f>
        <v>0</v>
      </c>
      <c r="D156" s="79"/>
      <c r="E156" s="59"/>
      <c r="F156" s="91"/>
    </row>
    <row r="157" spans="1:6" s="58" customFormat="1" ht="18.75" customHeight="1">
      <c r="A157" s="80">
        <v>1.1</v>
      </c>
      <c r="B157" s="81" t="s">
        <v>110</v>
      </c>
      <c r="C157" s="82">
        <v>0</v>
      </c>
      <c r="D157" s="79"/>
      <c r="E157" s="82"/>
      <c r="F157" s="91"/>
    </row>
    <row r="158" spans="1:6" s="58" customFormat="1" ht="18.75" customHeight="1">
      <c r="A158" s="80">
        <v>1.2</v>
      </c>
      <c r="B158" s="81" t="s">
        <v>133</v>
      </c>
      <c r="C158" s="82">
        <v>0</v>
      </c>
      <c r="D158" s="79"/>
      <c r="E158" s="82"/>
      <c r="F158" s="91"/>
    </row>
    <row r="159" spans="1:6" s="58" customFormat="1" ht="18.75" customHeight="1">
      <c r="A159" s="65">
        <v>1.3</v>
      </c>
      <c r="B159" s="79" t="s">
        <v>134</v>
      </c>
      <c r="C159" s="60">
        <v>0</v>
      </c>
      <c r="D159" s="79"/>
      <c r="E159" s="60"/>
      <c r="F159" s="91"/>
    </row>
    <row r="160" spans="1:6" s="58" customFormat="1" ht="18.75" customHeight="1">
      <c r="A160" s="65">
        <v>1.4</v>
      </c>
      <c r="B160" s="79" t="s">
        <v>135</v>
      </c>
      <c r="C160" s="59">
        <v>0</v>
      </c>
      <c r="D160" s="79"/>
      <c r="E160" s="59"/>
      <c r="F160" s="91"/>
    </row>
    <row r="161" spans="1:6" s="58" customFormat="1" ht="18.75" customHeight="1">
      <c r="A161" s="65">
        <v>1.5</v>
      </c>
      <c r="B161" s="81" t="s">
        <v>136</v>
      </c>
      <c r="C161" s="82">
        <v>0</v>
      </c>
      <c r="D161" s="79"/>
      <c r="E161" s="82"/>
      <c r="F161" s="91"/>
    </row>
    <row r="162" spans="1:6" s="58" customFormat="1" ht="18.75" customHeight="1">
      <c r="A162" s="65">
        <v>1.6</v>
      </c>
      <c r="B162" s="81" t="s">
        <v>137</v>
      </c>
      <c r="C162" s="82">
        <v>0</v>
      </c>
      <c r="D162" s="79"/>
      <c r="E162" s="82"/>
      <c r="F162" s="91"/>
    </row>
    <row r="163" spans="1:6" s="58" customFormat="1" ht="18.75" customHeight="1">
      <c r="A163" s="65">
        <v>1.7</v>
      </c>
      <c r="B163" s="81" t="s">
        <v>138</v>
      </c>
      <c r="C163" s="82"/>
      <c r="D163" s="79"/>
      <c r="E163" s="82"/>
      <c r="F163" s="91"/>
    </row>
    <row r="164" spans="1:6" s="58" customFormat="1" ht="18.75" customHeight="1">
      <c r="A164" s="80">
        <v>2</v>
      </c>
      <c r="B164" s="81" t="s">
        <v>130</v>
      </c>
      <c r="C164" s="82"/>
      <c r="D164" s="81"/>
      <c r="E164" s="82"/>
      <c r="F164" s="91"/>
    </row>
    <row r="165" spans="1:6" s="58" customFormat="1" ht="18.75" customHeight="1">
      <c r="A165" s="80">
        <v>3</v>
      </c>
      <c r="B165" s="81" t="s">
        <v>139</v>
      </c>
      <c r="C165" s="82">
        <v>0</v>
      </c>
      <c r="D165" s="81"/>
      <c r="E165" s="84"/>
      <c r="F165" s="91"/>
    </row>
    <row r="166" spans="1:6" s="58" customFormat="1" ht="18.75" customHeight="1">
      <c r="A166" s="65">
        <v>4</v>
      </c>
      <c r="B166" s="79" t="s">
        <v>140</v>
      </c>
      <c r="C166" s="59">
        <v>0</v>
      </c>
      <c r="D166" s="83"/>
      <c r="E166" s="61"/>
      <c r="F166" s="91"/>
    </row>
    <row r="167" spans="1:6" s="58" customFormat="1" ht="18.75" customHeight="1">
      <c r="A167" s="65">
        <v>5</v>
      </c>
      <c r="B167" s="79" t="s">
        <v>132</v>
      </c>
      <c r="C167" s="59">
        <v>0</v>
      </c>
      <c r="D167" s="83"/>
      <c r="E167" s="61"/>
      <c r="F167" s="91"/>
    </row>
    <row r="168" spans="1:6" s="58" customFormat="1" ht="18.75" customHeight="1">
      <c r="A168" s="65">
        <v>6</v>
      </c>
      <c r="B168" s="79" t="s">
        <v>124</v>
      </c>
      <c r="C168" s="59">
        <v>0</v>
      </c>
      <c r="D168" s="83"/>
      <c r="E168" s="70"/>
      <c r="F168" s="91"/>
    </row>
    <row r="169" spans="1:6" s="61" customFormat="1" ht="18">
      <c r="A169" s="94"/>
      <c r="B169" s="85" t="s">
        <v>141</v>
      </c>
      <c r="F169" s="90"/>
    </row>
    <row r="170" spans="1:6" s="61" customFormat="1" ht="18">
      <c r="A170" s="94"/>
      <c r="B170" s="86" t="s">
        <v>28</v>
      </c>
      <c r="C170" s="167" t="s">
        <v>111</v>
      </c>
      <c r="D170" s="167"/>
      <c r="F170" s="90"/>
    </row>
    <row r="171" spans="1:6" s="61" customFormat="1" ht="18">
      <c r="A171" s="94"/>
      <c r="B171" s="70"/>
      <c r="F171" s="90"/>
    </row>
    <row r="172" spans="1:6" s="61" customFormat="1" ht="18">
      <c r="A172" s="94"/>
      <c r="B172" s="70"/>
      <c r="F172" s="90"/>
    </row>
    <row r="173" spans="1:6" s="61" customFormat="1" ht="18">
      <c r="A173" s="94"/>
      <c r="B173" s="70"/>
      <c r="C173" s="171" t="s">
        <v>125</v>
      </c>
      <c r="D173" s="171"/>
      <c r="F173" s="90"/>
    </row>
    <row r="174" ht="17.25">
      <c r="B174" s="87" t="s">
        <v>29</v>
      </c>
    </row>
  </sheetData>
  <sheetProtection/>
  <mergeCells count="18">
    <mergeCell ref="C81:D81"/>
    <mergeCell ref="A97:D97"/>
    <mergeCell ref="C170:D170"/>
    <mergeCell ref="C173:D173"/>
    <mergeCell ref="A91:D91"/>
    <mergeCell ref="A92:D92"/>
    <mergeCell ref="A93:C93"/>
    <mergeCell ref="A94:C94"/>
    <mergeCell ref="A95:D95"/>
    <mergeCell ref="A96:D96"/>
    <mergeCell ref="A8:D8"/>
    <mergeCell ref="C77:D77"/>
    <mergeCell ref="A1:D1"/>
    <mergeCell ref="A2:D2"/>
    <mergeCell ref="A4:C4"/>
    <mergeCell ref="A5:C5"/>
    <mergeCell ref="A6:D6"/>
    <mergeCell ref="A7:D7"/>
  </mergeCells>
  <printOptions/>
  <pageMargins left="0.5" right="0.3" top="0.5" bottom="0.5" header="0.31496062992126" footer="0.31496062992126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0"/>
  <sheetViews>
    <sheetView tabSelected="1" zoomScalePageLayoutView="0" workbookViewId="0" topLeftCell="A4">
      <selection activeCell="C88" sqref="C88"/>
    </sheetView>
  </sheetViews>
  <sheetFormatPr defaultColWidth="9.00390625" defaultRowHeight="15.75"/>
  <cols>
    <col min="1" max="1" width="7.875" style="73" customWidth="1"/>
    <col min="2" max="2" width="58.75390625" style="63" customWidth="1"/>
    <col min="3" max="3" width="19.25390625" style="74" customWidth="1"/>
    <col min="4" max="4" width="16.25390625" style="63" customWidth="1"/>
    <col min="5" max="5" width="15.75390625" style="159" customWidth="1"/>
    <col min="6" max="6" width="16.25390625" style="159" customWidth="1"/>
    <col min="7" max="7" width="15.25390625" style="63" customWidth="1"/>
    <col min="8" max="8" width="14.50390625" style="90" customWidth="1"/>
    <col min="9" max="9" width="9.75390625" style="63" bestFit="1" customWidth="1"/>
    <col min="10" max="16384" width="9.00390625" style="63" customWidth="1"/>
  </cols>
  <sheetData>
    <row r="1" spans="1:8" s="61" customFormat="1" ht="18">
      <c r="A1" s="168" t="s">
        <v>0</v>
      </c>
      <c r="B1" s="168"/>
      <c r="C1" s="168"/>
      <c r="D1" s="168"/>
      <c r="E1" s="130"/>
      <c r="F1" s="130"/>
      <c r="G1" s="69"/>
      <c r="H1" s="90"/>
    </row>
    <row r="2" spans="1:8" s="61" customFormat="1" ht="18">
      <c r="A2" s="168" t="s">
        <v>1</v>
      </c>
      <c r="B2" s="168"/>
      <c r="C2" s="168"/>
      <c r="D2" s="168"/>
      <c r="E2" s="130"/>
      <c r="F2" s="130"/>
      <c r="G2" s="69"/>
      <c r="H2" s="90"/>
    </row>
    <row r="3" spans="1:8" s="61" customFormat="1" ht="18">
      <c r="A3" s="113"/>
      <c r="C3" s="70"/>
      <c r="E3" s="131"/>
      <c r="F3" s="131"/>
      <c r="H3" s="90"/>
    </row>
    <row r="4" spans="1:8" s="58" customFormat="1" ht="24.75" customHeight="1">
      <c r="A4" s="169" t="s">
        <v>112</v>
      </c>
      <c r="B4" s="169"/>
      <c r="C4" s="169"/>
      <c r="E4" s="132"/>
      <c r="F4" s="132"/>
      <c r="H4" s="91"/>
    </row>
    <row r="5" spans="1:8" s="58" customFormat="1" ht="24" customHeight="1">
      <c r="A5" s="169" t="s">
        <v>2</v>
      </c>
      <c r="B5" s="169"/>
      <c r="C5" s="169"/>
      <c r="E5" s="132"/>
      <c r="F5" s="132"/>
      <c r="H5" s="91"/>
    </row>
    <row r="6" spans="1:8" s="61" customFormat="1" ht="20.25">
      <c r="A6" s="170" t="s">
        <v>3</v>
      </c>
      <c r="B6" s="170"/>
      <c r="C6" s="170"/>
      <c r="D6" s="170"/>
      <c r="E6" s="133"/>
      <c r="F6" s="133"/>
      <c r="G6" s="71"/>
      <c r="H6" s="90"/>
    </row>
    <row r="7" spans="1:8" s="61" customFormat="1" ht="18">
      <c r="A7" s="168" t="s">
        <v>113</v>
      </c>
      <c r="B7" s="168"/>
      <c r="C7" s="168"/>
      <c r="D7" s="168"/>
      <c r="E7" s="130"/>
      <c r="F7" s="130"/>
      <c r="G7" s="69"/>
      <c r="H7" s="90"/>
    </row>
    <row r="8" spans="1:7" ht="18">
      <c r="A8" s="166" t="s">
        <v>183</v>
      </c>
      <c r="B8" s="166"/>
      <c r="C8" s="166"/>
      <c r="D8" s="166"/>
      <c r="E8" s="134"/>
      <c r="F8" s="134"/>
      <c r="G8" s="72"/>
    </row>
    <row r="9" spans="4:6" ht="15">
      <c r="D9" s="75" t="s">
        <v>22</v>
      </c>
      <c r="E9" s="135"/>
      <c r="F9" s="135"/>
    </row>
    <row r="10" spans="1:8" s="77" customFormat="1" ht="37.5" customHeight="1">
      <c r="A10" s="64" t="s">
        <v>4</v>
      </c>
      <c r="B10" s="64" t="s">
        <v>20</v>
      </c>
      <c r="C10" s="76" t="s">
        <v>21</v>
      </c>
      <c r="D10" s="64" t="s">
        <v>186</v>
      </c>
      <c r="E10" s="136" t="s">
        <v>185</v>
      </c>
      <c r="F10" s="136"/>
      <c r="H10" s="92"/>
    </row>
    <row r="11" spans="1:8" s="58" customFormat="1" ht="19.5" customHeight="1">
      <c r="A11" s="65" t="s">
        <v>18</v>
      </c>
      <c r="B11" s="78" t="s">
        <v>24</v>
      </c>
      <c r="C11" s="59">
        <f>C12+C28+C32+C36+C40</f>
        <v>1844390200</v>
      </c>
      <c r="D11" s="59"/>
      <c r="E11" s="137"/>
      <c r="F11" s="137"/>
      <c r="H11" s="91"/>
    </row>
    <row r="12" spans="1:8" s="58" customFormat="1" ht="19.5" customHeight="1">
      <c r="A12" s="65">
        <v>1</v>
      </c>
      <c r="B12" s="79" t="s">
        <v>108</v>
      </c>
      <c r="C12" s="59">
        <f>C13+C17+C21+C24</f>
        <v>951170500</v>
      </c>
      <c r="D12" s="59"/>
      <c r="E12" s="137">
        <f>C12+D12</f>
        <v>951170500</v>
      </c>
      <c r="F12" s="137"/>
      <c r="H12" s="91"/>
    </row>
    <row r="13" spans="1:8" s="58" customFormat="1" ht="19.5" customHeight="1">
      <c r="A13" s="107">
        <v>1.1</v>
      </c>
      <c r="B13" s="103" t="s">
        <v>151</v>
      </c>
      <c r="C13" s="104">
        <f>C15+C16</f>
        <v>705051000</v>
      </c>
      <c r="D13" s="104"/>
      <c r="E13" s="137">
        <f aca="true" t="shared" si="0" ref="E13:E81">C13+D13</f>
        <v>705051000</v>
      </c>
      <c r="F13" s="138"/>
      <c r="H13" s="91"/>
    </row>
    <row r="14" spans="1:8" s="58" customFormat="1" ht="19.5" customHeight="1">
      <c r="A14" s="107"/>
      <c r="B14" s="96" t="s">
        <v>189</v>
      </c>
      <c r="C14" s="104"/>
      <c r="D14" s="104"/>
      <c r="E14" s="137"/>
      <c r="F14" s="138"/>
      <c r="H14" s="91"/>
    </row>
    <row r="15" spans="1:8" s="58" customFormat="1" ht="19.5" customHeight="1">
      <c r="A15" s="110"/>
      <c r="B15" s="108" t="s">
        <v>27</v>
      </c>
      <c r="C15" s="109">
        <v>0</v>
      </c>
      <c r="D15" s="109"/>
      <c r="E15" s="137">
        <f t="shared" si="0"/>
        <v>0</v>
      </c>
      <c r="F15" s="139"/>
      <c r="H15" s="91"/>
    </row>
    <row r="16" spans="1:8" s="58" customFormat="1" ht="19.5" customHeight="1">
      <c r="A16" s="110"/>
      <c r="B16" s="108" t="s">
        <v>152</v>
      </c>
      <c r="C16" s="109">
        <v>705051000</v>
      </c>
      <c r="E16" s="137">
        <f t="shared" si="0"/>
        <v>705051000</v>
      </c>
      <c r="F16" s="132"/>
      <c r="G16" s="58">
        <v>873000</v>
      </c>
      <c r="H16" s="91"/>
    </row>
    <row r="17" spans="1:8" s="58" customFormat="1" ht="19.5" customHeight="1">
      <c r="A17" s="107">
        <v>1.2</v>
      </c>
      <c r="B17" s="103" t="s">
        <v>153</v>
      </c>
      <c r="C17" s="104">
        <f>C19+C20</f>
        <v>39170000</v>
      </c>
      <c r="D17" s="104"/>
      <c r="E17" s="137">
        <f t="shared" si="0"/>
        <v>39170000</v>
      </c>
      <c r="F17" s="138"/>
      <c r="H17" s="91"/>
    </row>
    <row r="18" spans="1:8" s="58" customFormat="1" ht="19.5" customHeight="1">
      <c r="A18" s="107"/>
      <c r="B18" s="96" t="s">
        <v>189</v>
      </c>
      <c r="C18" s="104"/>
      <c r="D18" s="104"/>
      <c r="E18" s="137"/>
      <c r="F18" s="138"/>
      <c r="H18" s="91"/>
    </row>
    <row r="19" spans="1:8" s="58" customFormat="1" ht="19.5" customHeight="1">
      <c r="A19" s="110"/>
      <c r="B19" s="108" t="s">
        <v>27</v>
      </c>
      <c r="C19" s="109">
        <v>0</v>
      </c>
      <c r="D19" s="109"/>
      <c r="E19" s="137">
        <f t="shared" si="0"/>
        <v>0</v>
      </c>
      <c r="F19" s="139"/>
      <c r="H19" s="91"/>
    </row>
    <row r="20" spans="1:8" s="58" customFormat="1" ht="19.5" customHeight="1">
      <c r="A20" s="110"/>
      <c r="B20" s="108" t="s">
        <v>152</v>
      </c>
      <c r="C20" s="109">
        <v>39170000</v>
      </c>
      <c r="D20" s="106"/>
      <c r="E20" s="137">
        <f t="shared" si="0"/>
        <v>39170000</v>
      </c>
      <c r="F20" s="140"/>
      <c r="H20" s="91"/>
    </row>
    <row r="21" spans="1:8" s="58" customFormat="1" ht="19.5" customHeight="1">
      <c r="A21" s="110">
        <v>1.3</v>
      </c>
      <c r="B21" s="103" t="s">
        <v>154</v>
      </c>
      <c r="C21" s="104">
        <f>C22+C23</f>
        <v>196449500</v>
      </c>
      <c r="D21" s="104"/>
      <c r="E21" s="137">
        <f t="shared" si="0"/>
        <v>196449500</v>
      </c>
      <c r="F21" s="138"/>
      <c r="H21" s="91"/>
    </row>
    <row r="22" spans="1:8" s="58" customFormat="1" ht="19.5" customHeight="1">
      <c r="A22" s="110"/>
      <c r="B22" s="108" t="s">
        <v>27</v>
      </c>
      <c r="C22" s="109">
        <v>0</v>
      </c>
      <c r="D22" s="109"/>
      <c r="E22" s="137">
        <f t="shared" si="0"/>
        <v>0</v>
      </c>
      <c r="F22" s="139"/>
      <c r="H22" s="91"/>
    </row>
    <row r="23" spans="1:8" s="58" customFormat="1" ht="19.5" customHeight="1">
      <c r="A23" s="110"/>
      <c r="B23" s="108" t="s">
        <v>152</v>
      </c>
      <c r="C23" s="109">
        <v>196449500</v>
      </c>
      <c r="D23" s="106"/>
      <c r="E23" s="137">
        <f t="shared" si="0"/>
        <v>196449500</v>
      </c>
      <c r="F23" s="140"/>
      <c r="H23" s="91"/>
    </row>
    <row r="24" spans="1:8" s="58" customFormat="1" ht="19.5" customHeight="1">
      <c r="A24" s="110">
        <v>1.4</v>
      </c>
      <c r="B24" s="103" t="s">
        <v>156</v>
      </c>
      <c r="C24" s="104">
        <f>C26+C27</f>
        <v>10500000</v>
      </c>
      <c r="D24" s="104"/>
      <c r="E24" s="137">
        <f t="shared" si="0"/>
        <v>10500000</v>
      </c>
      <c r="F24" s="138"/>
      <c r="H24" s="91"/>
    </row>
    <row r="25" spans="1:8" s="58" customFormat="1" ht="19.5" customHeight="1">
      <c r="A25" s="110"/>
      <c r="B25" s="96" t="s">
        <v>190</v>
      </c>
      <c r="C25" s="104"/>
      <c r="D25" s="104"/>
      <c r="E25" s="137"/>
      <c r="F25" s="138"/>
      <c r="H25" s="91"/>
    </row>
    <row r="26" spans="1:8" s="58" customFormat="1" ht="19.5" customHeight="1">
      <c r="A26" s="110"/>
      <c r="B26" s="108" t="s">
        <v>27</v>
      </c>
      <c r="C26" s="109">
        <v>0</v>
      </c>
      <c r="D26" s="109"/>
      <c r="E26" s="137">
        <f t="shared" si="0"/>
        <v>0</v>
      </c>
      <c r="F26" s="139"/>
      <c r="H26" s="91"/>
    </row>
    <row r="27" spans="1:8" s="58" customFormat="1" ht="19.5" customHeight="1">
      <c r="A27" s="110"/>
      <c r="B27" s="108" t="s">
        <v>152</v>
      </c>
      <c r="C27" s="109">
        <v>10500000</v>
      </c>
      <c r="D27" s="109"/>
      <c r="E27" s="137">
        <f t="shared" si="0"/>
        <v>10500000</v>
      </c>
      <c r="F27" s="139"/>
      <c r="H27" s="91"/>
    </row>
    <row r="28" spans="1:8" s="84" customFormat="1" ht="19.5" customHeight="1">
      <c r="A28" s="80">
        <v>2</v>
      </c>
      <c r="B28" s="81" t="s">
        <v>155</v>
      </c>
      <c r="C28" s="82">
        <f>C30+C31</f>
        <v>69216000</v>
      </c>
      <c r="D28" s="82"/>
      <c r="E28" s="137">
        <f t="shared" si="0"/>
        <v>69216000</v>
      </c>
      <c r="F28" s="141"/>
      <c r="H28" s="93"/>
    </row>
    <row r="29" spans="1:8" s="84" customFormat="1" ht="19.5" customHeight="1">
      <c r="A29" s="80"/>
      <c r="B29" s="96" t="s">
        <v>191</v>
      </c>
      <c r="C29" s="82"/>
      <c r="D29" s="82"/>
      <c r="E29" s="137"/>
      <c r="F29" s="141"/>
      <c r="H29" s="93"/>
    </row>
    <row r="30" spans="1:8" s="61" customFormat="1" ht="19.5" customHeight="1">
      <c r="A30" s="65"/>
      <c r="B30" s="83" t="s">
        <v>27</v>
      </c>
      <c r="C30" s="60">
        <v>0</v>
      </c>
      <c r="D30" s="60"/>
      <c r="E30" s="137">
        <f t="shared" si="0"/>
        <v>0</v>
      </c>
      <c r="F30" s="142"/>
      <c r="H30" s="90"/>
    </row>
    <row r="31" spans="1:8" s="61" customFormat="1" ht="19.5" customHeight="1">
      <c r="A31" s="65"/>
      <c r="B31" s="83" t="s">
        <v>152</v>
      </c>
      <c r="C31" s="60">
        <v>69216000</v>
      </c>
      <c r="D31" s="60"/>
      <c r="E31" s="137">
        <f t="shared" si="0"/>
        <v>69216000</v>
      </c>
      <c r="F31" s="142"/>
      <c r="H31" s="90"/>
    </row>
    <row r="32" spans="1:8" s="84" customFormat="1" ht="19.5" customHeight="1">
      <c r="A32" s="80">
        <v>3</v>
      </c>
      <c r="B32" s="81" t="s">
        <v>148</v>
      </c>
      <c r="C32" s="82">
        <f>C34+C35</f>
        <v>329640000</v>
      </c>
      <c r="D32" s="82"/>
      <c r="E32" s="137">
        <f t="shared" si="0"/>
        <v>329640000</v>
      </c>
      <c r="F32" s="141"/>
      <c r="H32" s="93"/>
    </row>
    <row r="33" spans="1:8" s="84" customFormat="1" ht="19.5" customHeight="1">
      <c r="A33" s="80"/>
      <c r="B33" s="96" t="s">
        <v>188</v>
      </c>
      <c r="C33" s="82"/>
      <c r="D33" s="82"/>
      <c r="E33" s="137"/>
      <c r="F33" s="141"/>
      <c r="H33" s="93"/>
    </row>
    <row r="34" spans="1:8" s="61" customFormat="1" ht="19.5" customHeight="1">
      <c r="A34" s="65"/>
      <c r="B34" s="83" t="s">
        <v>27</v>
      </c>
      <c r="C34" s="60">
        <v>0</v>
      </c>
      <c r="D34" s="60"/>
      <c r="E34" s="137">
        <f t="shared" si="0"/>
        <v>0</v>
      </c>
      <c r="F34" s="142"/>
      <c r="H34" s="90"/>
    </row>
    <row r="35" spans="1:8" s="61" customFormat="1" ht="19.5" customHeight="1">
      <c r="A35" s="65"/>
      <c r="B35" s="83" t="s">
        <v>152</v>
      </c>
      <c r="C35" s="60">
        <v>329640000</v>
      </c>
      <c r="D35" s="60"/>
      <c r="E35" s="137">
        <f t="shared" si="0"/>
        <v>329640000</v>
      </c>
      <c r="F35" s="142"/>
      <c r="H35" s="90"/>
    </row>
    <row r="36" spans="1:8" s="61" customFormat="1" ht="19.5" customHeight="1">
      <c r="A36" s="65">
        <v>4</v>
      </c>
      <c r="B36" s="79" t="s">
        <v>157</v>
      </c>
      <c r="C36" s="59">
        <f>C38+C39</f>
        <v>164880000</v>
      </c>
      <c r="D36" s="59"/>
      <c r="E36" s="137">
        <f t="shared" si="0"/>
        <v>164880000</v>
      </c>
      <c r="F36" s="137"/>
      <c r="H36" s="90"/>
    </row>
    <row r="37" spans="1:8" s="61" customFormat="1" ht="19.5" customHeight="1">
      <c r="A37" s="65"/>
      <c r="B37" s="99" t="s">
        <v>187</v>
      </c>
      <c r="C37" s="59"/>
      <c r="D37" s="59"/>
      <c r="E37" s="137"/>
      <c r="F37" s="137"/>
      <c r="H37" s="90"/>
    </row>
    <row r="38" spans="1:8" s="61" customFormat="1" ht="19.5" customHeight="1">
      <c r="A38" s="65"/>
      <c r="B38" s="83" t="s">
        <v>27</v>
      </c>
      <c r="C38" s="60">
        <v>0</v>
      </c>
      <c r="D38" s="60"/>
      <c r="E38" s="137">
        <f t="shared" si="0"/>
        <v>0</v>
      </c>
      <c r="F38" s="142"/>
      <c r="H38" s="90"/>
    </row>
    <row r="39" spans="1:8" s="61" customFormat="1" ht="19.5" customHeight="1">
      <c r="A39" s="65"/>
      <c r="B39" s="83" t="s">
        <v>152</v>
      </c>
      <c r="C39" s="60">
        <v>164880000</v>
      </c>
      <c r="D39" s="60"/>
      <c r="E39" s="137">
        <f t="shared" si="0"/>
        <v>164880000</v>
      </c>
      <c r="F39" s="142"/>
      <c r="H39" s="90"/>
    </row>
    <row r="40" spans="1:8" s="61" customFormat="1" ht="19.5" customHeight="1">
      <c r="A40" s="65">
        <v>5</v>
      </c>
      <c r="B40" s="79" t="s">
        <v>124</v>
      </c>
      <c r="C40" s="59">
        <f>C41+C42</f>
        <v>329483700</v>
      </c>
      <c r="D40" s="59"/>
      <c r="E40" s="137">
        <f t="shared" si="0"/>
        <v>329483700</v>
      </c>
      <c r="F40" s="137"/>
      <c r="H40" s="90"/>
    </row>
    <row r="41" spans="1:8" s="61" customFormat="1" ht="19.5" customHeight="1">
      <c r="A41" s="65"/>
      <c r="B41" s="83" t="s">
        <v>27</v>
      </c>
      <c r="C41" s="60">
        <v>0</v>
      </c>
      <c r="D41" s="60"/>
      <c r="E41" s="137">
        <f t="shared" si="0"/>
        <v>0</v>
      </c>
      <c r="F41" s="142"/>
      <c r="H41" s="90"/>
    </row>
    <row r="42" spans="1:8" s="61" customFormat="1" ht="19.5" customHeight="1">
      <c r="A42" s="65"/>
      <c r="B42" s="83" t="s">
        <v>158</v>
      </c>
      <c r="C42" s="60">
        <v>329483700</v>
      </c>
      <c r="D42" s="60"/>
      <c r="E42" s="137">
        <f t="shared" si="0"/>
        <v>329483700</v>
      </c>
      <c r="F42" s="142"/>
      <c r="H42" s="90"/>
    </row>
    <row r="43" spans="1:8" s="58" customFormat="1" ht="19.5" customHeight="1">
      <c r="A43" s="65" t="s">
        <v>19</v>
      </c>
      <c r="B43" s="66" t="s">
        <v>23</v>
      </c>
      <c r="C43" s="59">
        <f>C44+C57+C61+C66+C71</f>
        <v>1844390200</v>
      </c>
      <c r="D43" s="59"/>
      <c r="E43" s="137">
        <f t="shared" si="0"/>
        <v>1844390200</v>
      </c>
      <c r="F43" s="137"/>
      <c r="H43" s="91"/>
    </row>
    <row r="44" spans="1:8" s="58" customFormat="1" ht="19.5" customHeight="1">
      <c r="A44" s="65">
        <v>1</v>
      </c>
      <c r="B44" s="79" t="s">
        <v>108</v>
      </c>
      <c r="C44" s="59">
        <f>C45+C48+C51+C55</f>
        <v>951170500</v>
      </c>
      <c r="D44" s="59"/>
      <c r="E44" s="137">
        <f t="shared" si="0"/>
        <v>951170500</v>
      </c>
      <c r="F44" s="137"/>
      <c r="H44" s="91"/>
    </row>
    <row r="45" spans="1:8" s="58" customFormat="1" ht="19.5" customHeight="1">
      <c r="A45" s="107">
        <v>1.1</v>
      </c>
      <c r="B45" s="103" t="s">
        <v>110</v>
      </c>
      <c r="C45" s="104">
        <f>C46+C47</f>
        <v>705051000</v>
      </c>
      <c r="D45" s="104"/>
      <c r="E45" s="137">
        <f t="shared" si="0"/>
        <v>705051000</v>
      </c>
      <c r="F45" s="138"/>
      <c r="H45" s="91"/>
    </row>
    <row r="46" spans="1:8" s="58" customFormat="1" ht="19.5" customHeight="1">
      <c r="A46" s="107"/>
      <c r="B46" s="105" t="s">
        <v>159</v>
      </c>
      <c r="C46" s="106">
        <v>701838000</v>
      </c>
      <c r="D46" s="116"/>
      <c r="E46" s="137">
        <f t="shared" si="0"/>
        <v>701838000</v>
      </c>
      <c r="F46" s="143">
        <f>C46+C74</f>
        <v>701838000</v>
      </c>
      <c r="G46" s="117"/>
      <c r="H46" s="91"/>
    </row>
    <row r="47" spans="1:8" s="58" customFormat="1" ht="19.5" customHeight="1">
      <c r="A47" s="107"/>
      <c r="B47" s="105" t="s">
        <v>160</v>
      </c>
      <c r="C47" s="106">
        <v>3213000</v>
      </c>
      <c r="D47" s="106"/>
      <c r="E47" s="137">
        <f t="shared" si="0"/>
        <v>3213000</v>
      </c>
      <c r="F47" s="140"/>
      <c r="H47" s="91"/>
    </row>
    <row r="48" spans="1:8" s="58" customFormat="1" ht="19.5" customHeight="1">
      <c r="A48" s="107">
        <v>1.2</v>
      </c>
      <c r="B48" s="103" t="s">
        <v>161</v>
      </c>
      <c r="C48" s="104">
        <f>C49+C50</f>
        <v>39170000</v>
      </c>
      <c r="D48" s="104"/>
      <c r="E48" s="137">
        <f t="shared" si="0"/>
        <v>39170000</v>
      </c>
      <c r="F48" s="138"/>
      <c r="H48" s="91"/>
    </row>
    <row r="49" spans="1:8" s="58" customFormat="1" ht="19.5" customHeight="1">
      <c r="A49" s="107"/>
      <c r="B49" s="105" t="s">
        <v>162</v>
      </c>
      <c r="C49" s="106">
        <v>39038000</v>
      </c>
      <c r="D49" s="106"/>
      <c r="E49" s="137">
        <f t="shared" si="0"/>
        <v>39038000</v>
      </c>
      <c r="F49" s="140">
        <f>C49+C75</f>
        <v>39038000</v>
      </c>
      <c r="H49" s="91"/>
    </row>
    <row r="50" spans="1:8" s="58" customFormat="1" ht="19.5" customHeight="1">
      <c r="A50" s="107"/>
      <c r="B50" s="105" t="s">
        <v>160</v>
      </c>
      <c r="C50" s="106">
        <v>132000</v>
      </c>
      <c r="D50" s="106"/>
      <c r="E50" s="137">
        <f t="shared" si="0"/>
        <v>132000</v>
      </c>
      <c r="F50" s="140"/>
      <c r="H50" s="91"/>
    </row>
    <row r="51" spans="1:8" s="58" customFormat="1" ht="19.5" customHeight="1">
      <c r="A51" s="107">
        <v>1.3</v>
      </c>
      <c r="B51" s="103" t="s">
        <v>163</v>
      </c>
      <c r="C51" s="104">
        <f>C52+C53+C54</f>
        <v>196449500</v>
      </c>
      <c r="D51" s="104"/>
      <c r="E51" s="137">
        <f t="shared" si="0"/>
        <v>196449500</v>
      </c>
      <c r="F51" s="138"/>
      <c r="H51" s="91"/>
    </row>
    <row r="52" spans="1:8" s="58" customFormat="1" ht="19.5" customHeight="1">
      <c r="A52" s="107"/>
      <c r="B52" s="105" t="s">
        <v>164</v>
      </c>
      <c r="C52" s="106">
        <v>191829900</v>
      </c>
      <c r="D52" s="106"/>
      <c r="E52" s="137">
        <f t="shared" si="0"/>
        <v>191829900</v>
      </c>
      <c r="F52" s="140">
        <f>C52+C76</f>
        <v>191829900</v>
      </c>
      <c r="G52" s="87"/>
      <c r="H52" s="91"/>
    </row>
    <row r="53" spans="1:8" s="58" customFormat="1" ht="19.5" customHeight="1">
      <c r="A53" s="107"/>
      <c r="B53" s="105" t="s">
        <v>160</v>
      </c>
      <c r="C53" s="106">
        <v>690200</v>
      </c>
      <c r="D53" s="106"/>
      <c r="E53" s="137">
        <f t="shared" si="0"/>
        <v>690200</v>
      </c>
      <c r="F53" s="140"/>
      <c r="H53" s="91"/>
    </row>
    <row r="54" spans="1:8" s="58" customFormat="1" ht="19.5" customHeight="1">
      <c r="A54" s="107"/>
      <c r="B54" s="105" t="s">
        <v>165</v>
      </c>
      <c r="C54" s="106">
        <v>3929400</v>
      </c>
      <c r="D54" s="106"/>
      <c r="E54" s="137">
        <f t="shared" si="0"/>
        <v>3929400</v>
      </c>
      <c r="F54" s="140"/>
      <c r="H54" s="91"/>
    </row>
    <row r="55" spans="1:8" s="58" customFormat="1" ht="19.5" customHeight="1">
      <c r="A55" s="107">
        <v>1.4</v>
      </c>
      <c r="B55" s="103" t="s">
        <v>166</v>
      </c>
      <c r="C55" s="104">
        <f>C56</f>
        <v>10500000</v>
      </c>
      <c r="D55" s="104"/>
      <c r="E55" s="137">
        <f t="shared" si="0"/>
        <v>10500000</v>
      </c>
      <c r="F55" s="138"/>
      <c r="H55" s="91"/>
    </row>
    <row r="56" spans="1:8" s="58" customFormat="1" ht="19.5" customHeight="1">
      <c r="A56" s="107"/>
      <c r="B56" s="105" t="s">
        <v>171</v>
      </c>
      <c r="C56" s="106">
        <v>10500000</v>
      </c>
      <c r="D56" s="106"/>
      <c r="E56" s="137">
        <f t="shared" si="0"/>
        <v>10500000</v>
      </c>
      <c r="F56" s="140"/>
      <c r="H56" s="91"/>
    </row>
    <row r="57" spans="1:8" s="84" customFormat="1" ht="19.5" customHeight="1">
      <c r="A57" s="80">
        <v>2</v>
      </c>
      <c r="B57" s="81" t="s">
        <v>167</v>
      </c>
      <c r="C57" s="82">
        <f>SUM(C58:C60)</f>
        <v>69216000</v>
      </c>
      <c r="D57" s="82"/>
      <c r="E57" s="137">
        <f t="shared" si="0"/>
        <v>69216000</v>
      </c>
      <c r="F57" s="141"/>
      <c r="H57" s="93"/>
    </row>
    <row r="58" spans="1:8" s="84" customFormat="1" ht="19.5" customHeight="1">
      <c r="A58" s="98"/>
      <c r="B58" s="96" t="s">
        <v>168</v>
      </c>
      <c r="C58" s="97">
        <v>7200000</v>
      </c>
      <c r="D58" s="97"/>
      <c r="E58" s="137">
        <f t="shared" si="0"/>
        <v>7200000</v>
      </c>
      <c r="F58" s="144"/>
      <c r="H58" s="93"/>
    </row>
    <row r="59" spans="1:8" s="84" customFormat="1" ht="19.5" customHeight="1">
      <c r="A59" s="98"/>
      <c r="B59" s="96" t="s">
        <v>169</v>
      </c>
      <c r="C59" s="97">
        <v>3496000</v>
      </c>
      <c r="D59" s="97"/>
      <c r="E59" s="137">
        <f t="shared" si="0"/>
        <v>3496000</v>
      </c>
      <c r="F59" s="144"/>
      <c r="H59" s="93"/>
    </row>
    <row r="60" spans="1:8" s="84" customFormat="1" ht="19.5" customHeight="1">
      <c r="A60" s="98"/>
      <c r="B60" s="96" t="s">
        <v>170</v>
      </c>
      <c r="C60" s="97">
        <v>58520000</v>
      </c>
      <c r="D60" s="97"/>
      <c r="E60" s="137">
        <f t="shared" si="0"/>
        <v>58520000</v>
      </c>
      <c r="F60" s="144"/>
      <c r="H60" s="93"/>
    </row>
    <row r="61" spans="1:8" s="61" customFormat="1" ht="19.5" customHeight="1">
      <c r="A61" s="65">
        <v>3</v>
      </c>
      <c r="B61" s="79" t="s">
        <v>177</v>
      </c>
      <c r="C61" s="59">
        <f>SUM(C62:C65)</f>
        <v>329640000</v>
      </c>
      <c r="D61" s="59"/>
      <c r="E61" s="137">
        <f t="shared" si="0"/>
        <v>329640000</v>
      </c>
      <c r="F61" s="137"/>
      <c r="H61" s="90"/>
    </row>
    <row r="62" spans="1:8" s="61" customFormat="1" ht="19.5" customHeight="1">
      <c r="A62" s="65"/>
      <c r="B62" s="99" t="s">
        <v>178</v>
      </c>
      <c r="C62" s="100">
        <v>191191200</v>
      </c>
      <c r="D62" s="100"/>
      <c r="E62" s="137">
        <f t="shared" si="0"/>
        <v>191191200</v>
      </c>
      <c r="F62" s="142"/>
      <c r="G62" s="61">
        <v>105896400</v>
      </c>
      <c r="H62" s="90">
        <v>696000</v>
      </c>
    </row>
    <row r="63" spans="1:9" s="61" customFormat="1" ht="19.5" customHeight="1">
      <c r="A63" s="65"/>
      <c r="B63" s="99" t="s">
        <v>179</v>
      </c>
      <c r="C63" s="100">
        <v>110244000</v>
      </c>
      <c r="D63" s="100"/>
      <c r="E63" s="137">
        <f t="shared" si="0"/>
        <v>110244000</v>
      </c>
      <c r="F63" s="142"/>
      <c r="G63" s="61">
        <v>13300000</v>
      </c>
      <c r="H63" s="90">
        <v>11320000</v>
      </c>
      <c r="I63" s="61">
        <v>36756000</v>
      </c>
    </row>
    <row r="64" spans="1:10" s="61" customFormat="1" ht="19.5" customHeight="1">
      <c r="A64" s="65"/>
      <c r="B64" s="99" t="s">
        <v>175</v>
      </c>
      <c r="C64" s="100">
        <v>21612000</v>
      </c>
      <c r="D64" s="100"/>
      <c r="E64" s="137">
        <f t="shared" si="0"/>
        <v>21612000</v>
      </c>
      <c r="F64" s="142">
        <f>C64+C79</f>
        <v>21612000</v>
      </c>
      <c r="G64" s="61">
        <v>5312000</v>
      </c>
      <c r="H64" s="90">
        <v>4750000</v>
      </c>
      <c r="I64" s="61">
        <v>204000</v>
      </c>
      <c r="J64" s="61">
        <v>1870000</v>
      </c>
    </row>
    <row r="65" spans="1:8" s="61" customFormat="1" ht="19.5" customHeight="1">
      <c r="A65" s="65"/>
      <c r="B65" s="99" t="s">
        <v>165</v>
      </c>
      <c r="C65" s="100">
        <v>6592800</v>
      </c>
      <c r="D65" s="100"/>
      <c r="E65" s="137">
        <f t="shared" si="0"/>
        <v>6592800</v>
      </c>
      <c r="F65" s="142"/>
      <c r="H65" s="90"/>
    </row>
    <row r="66" spans="1:8" s="61" customFormat="1" ht="19.5" customHeight="1">
      <c r="A66" s="65">
        <v>4</v>
      </c>
      <c r="B66" s="79" t="s">
        <v>176</v>
      </c>
      <c r="C66" s="59">
        <f>SUM(C67:C70)</f>
        <v>164880000</v>
      </c>
      <c r="D66" s="59"/>
      <c r="E66" s="137">
        <f t="shared" si="0"/>
        <v>164880000</v>
      </c>
      <c r="F66" s="137"/>
      <c r="H66" s="90"/>
    </row>
    <row r="67" spans="1:8" s="61" customFormat="1" ht="19.5" customHeight="1">
      <c r="A67" s="65"/>
      <c r="B67" s="99" t="s">
        <v>173</v>
      </c>
      <c r="C67" s="100">
        <v>128606400</v>
      </c>
      <c r="D67" s="100"/>
      <c r="E67" s="137">
        <f t="shared" si="0"/>
        <v>128606400</v>
      </c>
      <c r="F67" s="142"/>
      <c r="H67" s="90"/>
    </row>
    <row r="68" spans="1:8" s="61" customFormat="1" ht="19.5" customHeight="1">
      <c r="A68" s="65"/>
      <c r="B68" s="99" t="s">
        <v>174</v>
      </c>
      <c r="C68" s="100">
        <v>22572000</v>
      </c>
      <c r="D68" s="100"/>
      <c r="E68" s="137">
        <f t="shared" si="0"/>
        <v>22572000</v>
      </c>
      <c r="F68" s="142"/>
      <c r="G68" s="61">
        <v>8340000</v>
      </c>
      <c r="H68" s="90">
        <v>4200000</v>
      </c>
    </row>
    <row r="69" spans="1:10" s="61" customFormat="1" ht="19.5" customHeight="1">
      <c r="A69" s="65"/>
      <c r="B69" s="99" t="s">
        <v>175</v>
      </c>
      <c r="C69" s="100">
        <v>10404000</v>
      </c>
      <c r="D69" s="100"/>
      <c r="E69" s="137">
        <f t="shared" si="0"/>
        <v>10404000</v>
      </c>
      <c r="F69" s="142"/>
      <c r="G69" s="61">
        <v>680000</v>
      </c>
      <c r="H69" s="90">
        <v>2800000</v>
      </c>
      <c r="I69" s="61">
        <v>1203000</v>
      </c>
      <c r="J69" s="61">
        <v>1225000</v>
      </c>
    </row>
    <row r="70" spans="1:8" s="61" customFormat="1" ht="19.5" customHeight="1">
      <c r="A70" s="65"/>
      <c r="B70" s="99" t="s">
        <v>165</v>
      </c>
      <c r="C70" s="100">
        <v>3297600</v>
      </c>
      <c r="D70" s="100"/>
      <c r="E70" s="137">
        <f t="shared" si="0"/>
        <v>3297600</v>
      </c>
      <c r="F70" s="142"/>
      <c r="H70" s="90"/>
    </row>
    <row r="71" spans="1:8" s="84" customFormat="1" ht="19.5" customHeight="1">
      <c r="A71" s="80">
        <v>5</v>
      </c>
      <c r="B71" s="79" t="s">
        <v>172</v>
      </c>
      <c r="C71" s="59">
        <v>329483700</v>
      </c>
      <c r="D71" s="59"/>
      <c r="E71" s="137">
        <f t="shared" si="0"/>
        <v>329483700</v>
      </c>
      <c r="F71" s="137"/>
      <c r="H71" s="93"/>
    </row>
    <row r="72" spans="1:8" s="58" customFormat="1" ht="18.75" customHeight="1">
      <c r="A72" s="65" t="s">
        <v>25</v>
      </c>
      <c r="B72" s="66" t="s">
        <v>26</v>
      </c>
      <c r="C72" s="59">
        <f>C73+C78+C79+C80+C81</f>
        <v>0</v>
      </c>
      <c r="D72" s="59"/>
      <c r="E72" s="137">
        <f t="shared" si="0"/>
        <v>0</v>
      </c>
      <c r="F72" s="137"/>
      <c r="H72" s="91"/>
    </row>
    <row r="73" spans="1:8" s="58" customFormat="1" ht="15.75" customHeight="1">
      <c r="A73" s="65">
        <v>1</v>
      </c>
      <c r="B73" s="79" t="s">
        <v>108</v>
      </c>
      <c r="C73" s="59">
        <f>C74+C75+C76+C77</f>
        <v>0</v>
      </c>
      <c r="D73" s="59"/>
      <c r="E73" s="137">
        <f t="shared" si="0"/>
        <v>0</v>
      </c>
      <c r="F73" s="145"/>
      <c r="G73" s="59"/>
      <c r="H73" s="91"/>
    </row>
    <row r="74" spans="1:8" s="58" customFormat="1" ht="15.75" customHeight="1">
      <c r="A74" s="101">
        <v>1.1</v>
      </c>
      <c r="B74" s="96" t="s">
        <v>110</v>
      </c>
      <c r="C74" s="97">
        <f>C13-C45</f>
        <v>0</v>
      </c>
      <c r="D74" s="97"/>
      <c r="E74" s="137">
        <f t="shared" si="0"/>
        <v>0</v>
      </c>
      <c r="F74" s="146"/>
      <c r="G74" s="82"/>
      <c r="H74" s="91"/>
    </row>
    <row r="75" spans="1:8" s="58" customFormat="1" ht="15.75" customHeight="1">
      <c r="A75" s="101">
        <v>1.2</v>
      </c>
      <c r="B75" s="96" t="s">
        <v>161</v>
      </c>
      <c r="C75" s="97">
        <f>C17-C48</f>
        <v>0</v>
      </c>
      <c r="D75" s="97"/>
      <c r="E75" s="137">
        <f t="shared" si="0"/>
        <v>0</v>
      </c>
      <c r="F75" s="146"/>
      <c r="G75" s="82"/>
      <c r="H75" s="91"/>
    </row>
    <row r="76" spans="1:8" s="58" customFormat="1" ht="15.75" customHeight="1">
      <c r="A76" s="102">
        <v>1.3</v>
      </c>
      <c r="B76" s="96" t="s">
        <v>163</v>
      </c>
      <c r="C76" s="100">
        <f>C21-C51</f>
        <v>0</v>
      </c>
      <c r="D76" s="100"/>
      <c r="E76" s="137">
        <f t="shared" si="0"/>
        <v>0</v>
      </c>
      <c r="F76" s="147"/>
      <c r="G76" s="60"/>
      <c r="H76" s="91"/>
    </row>
    <row r="77" spans="1:8" s="58" customFormat="1" ht="15.75" customHeight="1">
      <c r="A77" s="102">
        <v>1.4</v>
      </c>
      <c r="B77" s="96" t="s">
        <v>136</v>
      </c>
      <c r="C77" s="100">
        <f>C24-C55</f>
        <v>0</v>
      </c>
      <c r="D77" s="100"/>
      <c r="E77" s="137">
        <f t="shared" si="0"/>
        <v>0</v>
      </c>
      <c r="F77" s="147"/>
      <c r="G77" s="59"/>
      <c r="H77" s="91"/>
    </row>
    <row r="78" spans="1:8" s="58" customFormat="1" ht="15.75" customHeight="1">
      <c r="A78" s="80">
        <v>2</v>
      </c>
      <c r="B78" s="81" t="s">
        <v>130</v>
      </c>
      <c r="C78" s="82">
        <f>C28-C57</f>
        <v>0</v>
      </c>
      <c r="D78" s="82"/>
      <c r="E78" s="137">
        <f t="shared" si="0"/>
        <v>0</v>
      </c>
      <c r="F78" s="148"/>
      <c r="G78" s="82"/>
      <c r="H78" s="91"/>
    </row>
    <row r="79" spans="1:8" s="58" customFormat="1" ht="15.75" customHeight="1">
      <c r="A79" s="80">
        <v>3</v>
      </c>
      <c r="B79" s="81" t="s">
        <v>139</v>
      </c>
      <c r="C79" s="82">
        <f>C32-C61</f>
        <v>0</v>
      </c>
      <c r="D79" s="82"/>
      <c r="E79" s="137">
        <f t="shared" si="0"/>
        <v>0</v>
      </c>
      <c r="F79" s="141"/>
      <c r="G79" s="84"/>
      <c r="H79" s="91"/>
    </row>
    <row r="80" spans="1:8" s="58" customFormat="1" ht="15.75" customHeight="1">
      <c r="A80" s="65">
        <v>4</v>
      </c>
      <c r="B80" s="79" t="s">
        <v>180</v>
      </c>
      <c r="C80" s="59">
        <f>C36-C66</f>
        <v>0</v>
      </c>
      <c r="D80" s="59"/>
      <c r="E80" s="137">
        <f t="shared" si="0"/>
        <v>0</v>
      </c>
      <c r="F80" s="137"/>
      <c r="G80" s="61"/>
      <c r="H80" s="91"/>
    </row>
    <row r="81" spans="1:8" s="58" customFormat="1" ht="15.75" customHeight="1">
      <c r="A81" s="65">
        <v>5</v>
      </c>
      <c r="B81" s="79" t="s">
        <v>124</v>
      </c>
      <c r="C81" s="59">
        <f>C40-C71</f>
        <v>0</v>
      </c>
      <c r="D81" s="59"/>
      <c r="E81" s="137">
        <f t="shared" si="0"/>
        <v>0</v>
      </c>
      <c r="F81" s="137"/>
      <c r="G81" s="61"/>
      <c r="H81" s="91"/>
    </row>
    <row r="82" spans="1:8" s="61" customFormat="1" ht="18">
      <c r="A82" s="113"/>
      <c r="B82" s="85" t="s">
        <v>192</v>
      </c>
      <c r="E82" s="131"/>
      <c r="F82" s="131"/>
      <c r="H82" s="90"/>
    </row>
    <row r="83" spans="1:8" s="61" customFormat="1" ht="18">
      <c r="A83" s="113"/>
      <c r="B83" s="86" t="s">
        <v>28</v>
      </c>
      <c r="C83" s="167" t="s">
        <v>111</v>
      </c>
      <c r="D83" s="167"/>
      <c r="E83" s="149"/>
      <c r="F83" s="149"/>
      <c r="H83" s="90"/>
    </row>
    <row r="84" spans="1:8" s="61" customFormat="1" ht="18">
      <c r="A84" s="113"/>
      <c r="B84" s="70"/>
      <c r="E84" s="131"/>
      <c r="F84" s="131"/>
      <c r="H84" s="90"/>
    </row>
    <row r="85" spans="1:8" s="61" customFormat="1" ht="18">
      <c r="A85" s="113"/>
      <c r="B85" s="70"/>
      <c r="E85" s="131"/>
      <c r="F85" s="131"/>
      <c r="H85" s="90"/>
    </row>
    <row r="86" spans="1:8" s="61" customFormat="1" ht="18">
      <c r="A86" s="113"/>
      <c r="B86" s="70"/>
      <c r="E86" s="131"/>
      <c r="F86" s="131"/>
      <c r="H86" s="90"/>
    </row>
    <row r="87" spans="1:8" s="61" customFormat="1" ht="18">
      <c r="A87" s="113"/>
      <c r="B87" s="87" t="s">
        <v>29</v>
      </c>
      <c r="C87" s="171" t="s">
        <v>125</v>
      </c>
      <c r="D87" s="171"/>
      <c r="E87" s="150"/>
      <c r="F87" s="150"/>
      <c r="H87" s="90"/>
    </row>
    <row r="88" spans="1:8" s="61" customFormat="1" ht="18">
      <c r="A88" s="113"/>
      <c r="B88" s="87"/>
      <c r="C88" s="115"/>
      <c r="D88" s="115"/>
      <c r="E88" s="150"/>
      <c r="F88" s="150"/>
      <c r="H88" s="90"/>
    </row>
    <row r="89" spans="1:8" s="61" customFormat="1" ht="18">
      <c r="A89" s="113"/>
      <c r="B89" s="87"/>
      <c r="C89" s="115"/>
      <c r="D89" s="115"/>
      <c r="E89" s="150"/>
      <c r="F89" s="150"/>
      <c r="H89" s="90"/>
    </row>
    <row r="90" spans="1:8" s="61" customFormat="1" ht="18">
      <c r="A90" s="113"/>
      <c r="B90" s="87"/>
      <c r="C90" s="115"/>
      <c r="D90" s="115"/>
      <c r="E90" s="150"/>
      <c r="F90" s="150"/>
      <c r="H90" s="90"/>
    </row>
    <row r="91" spans="1:8" s="61" customFormat="1" ht="18">
      <c r="A91" s="113"/>
      <c r="B91" s="87"/>
      <c r="C91" s="115"/>
      <c r="D91" s="115"/>
      <c r="E91" s="150"/>
      <c r="F91" s="150"/>
      <c r="H91" s="90"/>
    </row>
    <row r="92" spans="1:8" s="61" customFormat="1" ht="18">
      <c r="A92" s="113"/>
      <c r="B92" s="87"/>
      <c r="C92" s="115"/>
      <c r="D92" s="115"/>
      <c r="E92" s="150"/>
      <c r="F92" s="150"/>
      <c r="H92" s="90"/>
    </row>
    <row r="93" spans="1:8" s="61" customFormat="1" ht="18">
      <c r="A93" s="113"/>
      <c r="B93" s="87"/>
      <c r="C93" s="115"/>
      <c r="D93" s="115"/>
      <c r="E93" s="150"/>
      <c r="F93" s="150"/>
      <c r="H93" s="90"/>
    </row>
    <row r="94" spans="1:8" s="61" customFormat="1" ht="18">
      <c r="A94" s="113"/>
      <c r="B94" s="87"/>
      <c r="C94" s="115"/>
      <c r="D94" s="115"/>
      <c r="E94" s="150"/>
      <c r="F94" s="150"/>
      <c r="H94" s="90"/>
    </row>
    <row r="95" spans="1:8" s="61" customFormat="1" ht="18">
      <c r="A95" s="113"/>
      <c r="B95" s="87"/>
      <c r="C95" s="115"/>
      <c r="D95" s="115"/>
      <c r="E95" s="150"/>
      <c r="F95" s="150"/>
      <c r="H95" s="90"/>
    </row>
    <row r="96" spans="1:8" s="61" customFormat="1" ht="18">
      <c r="A96" s="113"/>
      <c r="B96" s="87"/>
      <c r="C96" s="115"/>
      <c r="D96" s="115"/>
      <c r="E96" s="150"/>
      <c r="F96" s="150"/>
      <c r="H96" s="90"/>
    </row>
    <row r="97" spans="1:8" s="61" customFormat="1" ht="18">
      <c r="A97" s="168" t="s">
        <v>0</v>
      </c>
      <c r="B97" s="168"/>
      <c r="C97" s="168"/>
      <c r="D97" s="168"/>
      <c r="E97" s="130"/>
      <c r="F97" s="130"/>
      <c r="G97" s="69"/>
      <c r="H97" s="90"/>
    </row>
    <row r="98" spans="1:8" s="61" customFormat="1" ht="18">
      <c r="A98" s="168" t="s">
        <v>1</v>
      </c>
      <c r="B98" s="168"/>
      <c r="C98" s="168"/>
      <c r="D98" s="168"/>
      <c r="E98" s="130"/>
      <c r="F98" s="130"/>
      <c r="G98" s="69"/>
      <c r="H98" s="90"/>
    </row>
    <row r="99" spans="1:8" s="58" customFormat="1" ht="24.75" customHeight="1">
      <c r="A99" s="169" t="s">
        <v>112</v>
      </c>
      <c r="B99" s="169"/>
      <c r="C99" s="169"/>
      <c r="E99" s="132"/>
      <c r="F99" s="132"/>
      <c r="H99" s="91"/>
    </row>
    <row r="100" spans="1:8" s="58" customFormat="1" ht="24" customHeight="1">
      <c r="A100" s="169" t="s">
        <v>2</v>
      </c>
      <c r="B100" s="169"/>
      <c r="C100" s="169"/>
      <c r="E100" s="132"/>
      <c r="F100" s="132"/>
      <c r="H100" s="91"/>
    </row>
    <row r="101" spans="1:8" s="61" customFormat="1" ht="20.25">
      <c r="A101" s="170" t="s">
        <v>3</v>
      </c>
      <c r="B101" s="170"/>
      <c r="C101" s="170"/>
      <c r="D101" s="170"/>
      <c r="E101" s="133"/>
      <c r="F101" s="133"/>
      <c r="G101" s="71"/>
      <c r="H101" s="90"/>
    </row>
    <row r="102" spans="1:8" s="61" customFormat="1" ht="18">
      <c r="A102" s="168" t="s">
        <v>113</v>
      </c>
      <c r="B102" s="168"/>
      <c r="C102" s="168"/>
      <c r="D102" s="168"/>
      <c r="E102" s="130"/>
      <c r="F102" s="130"/>
      <c r="G102" s="69"/>
      <c r="H102" s="90"/>
    </row>
    <row r="103" spans="1:7" ht="18">
      <c r="A103" s="166" t="s">
        <v>126</v>
      </c>
      <c r="B103" s="166"/>
      <c r="C103" s="166"/>
      <c r="D103" s="166"/>
      <c r="E103" s="134"/>
      <c r="F103" s="134"/>
      <c r="G103" s="72"/>
    </row>
    <row r="104" spans="4:6" ht="13.5" customHeight="1">
      <c r="D104" s="75" t="s">
        <v>22</v>
      </c>
      <c r="E104" s="135"/>
      <c r="F104" s="135"/>
    </row>
    <row r="105" spans="1:8" s="77" customFormat="1" ht="34.5" customHeight="1">
      <c r="A105" s="64" t="s">
        <v>4</v>
      </c>
      <c r="B105" s="64" t="s">
        <v>20</v>
      </c>
      <c r="C105" s="76" t="s">
        <v>21</v>
      </c>
      <c r="D105" s="64" t="s">
        <v>6</v>
      </c>
      <c r="E105" s="136"/>
      <c r="F105" s="136"/>
      <c r="H105" s="92"/>
    </row>
    <row r="106" spans="1:8" s="58" customFormat="1" ht="18.75" customHeight="1">
      <c r="A106" s="65" t="s">
        <v>18</v>
      </c>
      <c r="B106" s="78" t="s">
        <v>24</v>
      </c>
      <c r="C106" s="59">
        <f>C107+C129+C132+C135+C138+C141</f>
        <v>1481096260</v>
      </c>
      <c r="D106" s="79"/>
      <c r="E106" s="151"/>
      <c r="F106" s="151"/>
      <c r="H106" s="91"/>
    </row>
    <row r="107" spans="1:8" s="58" customFormat="1" ht="18.75" customHeight="1">
      <c r="A107" s="65">
        <v>1</v>
      </c>
      <c r="B107" s="79" t="s">
        <v>108</v>
      </c>
      <c r="C107" s="59">
        <f>C108+C111+C114+C117+C120+C123+C126</f>
        <v>674006100</v>
      </c>
      <c r="D107" s="79"/>
      <c r="E107" s="151"/>
      <c r="F107" s="151"/>
      <c r="H107" s="91"/>
    </row>
    <row r="108" spans="1:8" s="58" customFormat="1" ht="18.75" customHeight="1">
      <c r="A108" s="80">
        <v>1.1</v>
      </c>
      <c r="B108" s="81" t="s">
        <v>109</v>
      </c>
      <c r="C108" s="82">
        <f>C109+C110</f>
        <v>360630000</v>
      </c>
      <c r="D108" s="79"/>
      <c r="E108" s="151"/>
      <c r="F108" s="151"/>
      <c r="H108" s="91"/>
    </row>
    <row r="109" spans="1:8" s="58" customFormat="1" ht="18.75" customHeight="1">
      <c r="A109" s="65"/>
      <c r="B109" s="83" t="s">
        <v>27</v>
      </c>
      <c r="C109" s="60">
        <v>0</v>
      </c>
      <c r="D109" s="79"/>
      <c r="E109" s="151"/>
      <c r="F109" s="151"/>
      <c r="H109" s="91"/>
    </row>
    <row r="110" spans="1:8" s="58" customFormat="1" ht="18.75" customHeight="1">
      <c r="A110" s="65"/>
      <c r="B110" s="83" t="s">
        <v>131</v>
      </c>
      <c r="C110" s="60">
        <f>G110+H110</f>
        <v>360630000</v>
      </c>
      <c r="D110" s="79"/>
      <c r="E110" s="152"/>
      <c r="F110" s="152"/>
      <c r="G110" s="60">
        <v>183105000</v>
      </c>
      <c r="H110" s="91">
        <v>177525000</v>
      </c>
    </row>
    <row r="111" spans="1:8" s="58" customFormat="1" ht="18.75" customHeight="1">
      <c r="A111" s="80">
        <v>1.2</v>
      </c>
      <c r="B111" s="81" t="s">
        <v>115</v>
      </c>
      <c r="C111" s="82">
        <f>C112+C113</f>
        <v>23987000</v>
      </c>
      <c r="D111" s="79"/>
      <c r="E111" s="152"/>
      <c r="F111" s="152"/>
      <c r="G111" s="82">
        <f>G112+G113</f>
        <v>12107000</v>
      </c>
      <c r="H111" s="91"/>
    </row>
    <row r="112" spans="1:8" s="58" customFormat="1" ht="18.75" customHeight="1">
      <c r="A112" s="65"/>
      <c r="B112" s="83" t="s">
        <v>27</v>
      </c>
      <c r="C112" s="60">
        <v>0</v>
      </c>
      <c r="D112" s="79"/>
      <c r="E112" s="152"/>
      <c r="F112" s="152"/>
      <c r="G112" s="60">
        <v>0</v>
      </c>
      <c r="H112" s="91"/>
    </row>
    <row r="113" spans="1:8" s="58" customFormat="1" ht="18.75" customHeight="1">
      <c r="A113" s="65"/>
      <c r="B113" s="83" t="s">
        <v>114</v>
      </c>
      <c r="C113" s="60">
        <f>G113+H113</f>
        <v>23987000</v>
      </c>
      <c r="D113" s="79"/>
      <c r="E113" s="152"/>
      <c r="F113" s="152"/>
      <c r="G113" s="60">
        <v>12107000</v>
      </c>
      <c r="H113" s="91">
        <v>11880000</v>
      </c>
    </row>
    <row r="114" spans="1:8" s="58" customFormat="1" ht="18.75" customHeight="1">
      <c r="A114" s="65">
        <v>1.3</v>
      </c>
      <c r="B114" s="79" t="s">
        <v>116</v>
      </c>
      <c r="C114" s="59">
        <f>C115+C116</f>
        <v>106031700</v>
      </c>
      <c r="D114" s="79"/>
      <c r="E114" s="152"/>
      <c r="F114" s="152"/>
      <c r="G114" s="60">
        <f>G115+G116</f>
        <v>48805700</v>
      </c>
      <c r="H114" s="91"/>
    </row>
    <row r="115" spans="1:8" s="58" customFormat="1" ht="18.75" customHeight="1">
      <c r="A115" s="65"/>
      <c r="B115" s="83" t="s">
        <v>27</v>
      </c>
      <c r="C115" s="60">
        <v>11700</v>
      </c>
      <c r="D115" s="79"/>
      <c r="E115" s="152"/>
      <c r="F115" s="152"/>
      <c r="G115" s="60">
        <v>11700</v>
      </c>
      <c r="H115" s="91"/>
    </row>
    <row r="116" spans="1:8" s="58" customFormat="1" ht="18.75" customHeight="1">
      <c r="A116" s="65"/>
      <c r="B116" s="83" t="s">
        <v>114</v>
      </c>
      <c r="C116" s="60">
        <f>G116+H116</f>
        <v>106020000</v>
      </c>
      <c r="D116" s="79"/>
      <c r="E116" s="152"/>
      <c r="F116" s="152"/>
      <c r="G116" s="60">
        <v>48794000</v>
      </c>
      <c r="H116" s="91">
        <v>57226000</v>
      </c>
    </row>
    <row r="117" spans="1:8" s="58" customFormat="1" ht="18.75" customHeight="1">
      <c r="A117" s="65">
        <v>1.4</v>
      </c>
      <c r="B117" s="79" t="s">
        <v>117</v>
      </c>
      <c r="C117" s="59">
        <f>C118+C119</f>
        <v>17100000</v>
      </c>
      <c r="D117" s="79"/>
      <c r="E117" s="152"/>
      <c r="F117" s="152"/>
      <c r="G117" s="59">
        <f>G118+G119</f>
        <v>7870000</v>
      </c>
      <c r="H117" s="91"/>
    </row>
    <row r="118" spans="1:8" s="58" customFormat="1" ht="18.75" customHeight="1">
      <c r="A118" s="65"/>
      <c r="B118" s="83" t="s">
        <v>27</v>
      </c>
      <c r="C118" s="60">
        <v>0</v>
      </c>
      <c r="D118" s="79"/>
      <c r="E118" s="152"/>
      <c r="F118" s="152"/>
      <c r="G118" s="60">
        <v>0</v>
      </c>
      <c r="H118" s="91"/>
    </row>
    <row r="119" spans="1:8" s="58" customFormat="1" ht="18.75" customHeight="1">
      <c r="A119" s="65"/>
      <c r="B119" s="83" t="s">
        <v>114</v>
      </c>
      <c r="C119" s="60">
        <f>G119+H119</f>
        <v>17100000</v>
      </c>
      <c r="D119" s="79"/>
      <c r="E119" s="152"/>
      <c r="F119" s="152"/>
      <c r="G119" s="60">
        <v>7870000</v>
      </c>
      <c r="H119" s="91">
        <v>9230000</v>
      </c>
    </row>
    <row r="120" spans="1:8" s="58" customFormat="1" ht="18.75" customHeight="1">
      <c r="A120" s="65">
        <v>1.5</v>
      </c>
      <c r="B120" s="81" t="s">
        <v>118</v>
      </c>
      <c r="C120" s="82">
        <f>C121+C122</f>
        <v>15645000</v>
      </c>
      <c r="D120" s="79"/>
      <c r="E120" s="152"/>
      <c r="F120" s="152"/>
      <c r="G120" s="82">
        <f>G121+G122</f>
        <v>15645000</v>
      </c>
      <c r="H120" s="91"/>
    </row>
    <row r="121" spans="1:8" s="58" customFormat="1" ht="18.75" customHeight="1">
      <c r="A121" s="65"/>
      <c r="B121" s="83" t="s">
        <v>27</v>
      </c>
      <c r="C121" s="60">
        <v>45000</v>
      </c>
      <c r="D121" s="79"/>
      <c r="E121" s="152"/>
      <c r="F121" s="152"/>
      <c r="G121" s="60">
        <v>45000</v>
      </c>
      <c r="H121" s="91"/>
    </row>
    <row r="122" spans="1:8" s="58" customFormat="1" ht="18.75" customHeight="1">
      <c r="A122" s="65"/>
      <c r="B122" s="83" t="s">
        <v>114</v>
      </c>
      <c r="C122" s="60">
        <v>15600000</v>
      </c>
      <c r="D122" s="79"/>
      <c r="E122" s="152"/>
      <c r="F122" s="152"/>
      <c r="G122" s="60">
        <v>15600000</v>
      </c>
      <c r="H122" s="91"/>
    </row>
    <row r="123" spans="1:8" s="58" customFormat="1" ht="18.75" customHeight="1">
      <c r="A123" s="65">
        <v>1.6</v>
      </c>
      <c r="B123" s="81" t="s">
        <v>119</v>
      </c>
      <c r="C123" s="82">
        <f>C124+C125</f>
        <v>145482400</v>
      </c>
      <c r="D123" s="79"/>
      <c r="E123" s="152"/>
      <c r="F123" s="152"/>
      <c r="G123" s="82">
        <f>G124+G125</f>
        <v>67027400</v>
      </c>
      <c r="H123" s="91"/>
    </row>
    <row r="124" spans="1:8" s="58" customFormat="1" ht="18.75" customHeight="1">
      <c r="A124" s="65"/>
      <c r="B124" s="83" t="s">
        <v>27</v>
      </c>
      <c r="C124" s="60">
        <v>132400</v>
      </c>
      <c r="D124" s="79"/>
      <c r="E124" s="152"/>
      <c r="F124" s="152"/>
      <c r="G124" s="60">
        <v>132400</v>
      </c>
      <c r="H124" s="91"/>
    </row>
    <row r="125" spans="1:8" s="58" customFormat="1" ht="18.75" customHeight="1">
      <c r="A125" s="65"/>
      <c r="B125" s="83" t="s">
        <v>114</v>
      </c>
      <c r="C125" s="60">
        <f>G125+H125</f>
        <v>145350000</v>
      </c>
      <c r="D125" s="79"/>
      <c r="E125" s="152"/>
      <c r="F125" s="152"/>
      <c r="G125" s="60">
        <v>66895000</v>
      </c>
      <c r="H125" s="91">
        <v>78455000</v>
      </c>
    </row>
    <row r="126" spans="1:8" s="58" customFormat="1" ht="18.75" customHeight="1">
      <c r="A126" s="65">
        <v>1.7</v>
      </c>
      <c r="B126" s="81" t="s">
        <v>144</v>
      </c>
      <c r="C126" s="82">
        <f>C127+C128</f>
        <v>5130000</v>
      </c>
      <c r="D126" s="79"/>
      <c r="E126" s="152"/>
      <c r="F126" s="152"/>
      <c r="G126" s="82">
        <f>G127+G128</f>
        <v>2361000</v>
      </c>
      <c r="H126" s="91"/>
    </row>
    <row r="127" spans="1:8" s="58" customFormat="1" ht="18.75" customHeight="1">
      <c r="A127" s="65"/>
      <c r="B127" s="83" t="s">
        <v>27</v>
      </c>
      <c r="C127" s="60">
        <v>0</v>
      </c>
      <c r="D127" s="79"/>
      <c r="E127" s="152"/>
      <c r="F127" s="152"/>
      <c r="G127" s="60">
        <v>0</v>
      </c>
      <c r="H127" s="91"/>
    </row>
    <row r="128" spans="1:8" s="58" customFormat="1" ht="18.75" customHeight="1">
      <c r="A128" s="65"/>
      <c r="B128" s="83" t="s">
        <v>114</v>
      </c>
      <c r="C128" s="60">
        <f>G128+H128</f>
        <v>5130000</v>
      </c>
      <c r="D128" s="79"/>
      <c r="E128" s="152"/>
      <c r="F128" s="152"/>
      <c r="G128" s="60">
        <v>2361000</v>
      </c>
      <c r="H128" s="91">
        <v>2769000</v>
      </c>
    </row>
    <row r="129" spans="1:8" s="84" customFormat="1" ht="18.75" customHeight="1">
      <c r="A129" s="80">
        <v>2</v>
      </c>
      <c r="B129" s="81" t="s">
        <v>147</v>
      </c>
      <c r="C129" s="82">
        <f>C130+C131</f>
        <v>43937000</v>
      </c>
      <c r="D129" s="81"/>
      <c r="E129" s="153"/>
      <c r="F129" s="153"/>
      <c r="G129" s="82">
        <f>G130+G131</f>
        <v>43937000</v>
      </c>
      <c r="H129" s="93"/>
    </row>
    <row r="130" spans="1:8" s="61" customFormat="1" ht="18.75" customHeight="1">
      <c r="A130" s="65"/>
      <c r="B130" s="83" t="s">
        <v>27</v>
      </c>
      <c r="C130" s="60">
        <v>17000</v>
      </c>
      <c r="D130" s="83"/>
      <c r="E130" s="154"/>
      <c r="F130" s="154"/>
      <c r="G130" s="60">
        <v>17000</v>
      </c>
      <c r="H130" s="90"/>
    </row>
    <row r="131" spans="1:8" s="61" customFormat="1" ht="18.75" customHeight="1">
      <c r="A131" s="65"/>
      <c r="B131" s="83" t="s">
        <v>114</v>
      </c>
      <c r="C131" s="60">
        <f>G131+H131</f>
        <v>43920000</v>
      </c>
      <c r="D131" s="83"/>
      <c r="E131" s="154"/>
      <c r="F131" s="154"/>
      <c r="G131" s="60">
        <v>43920000</v>
      </c>
      <c r="H131" s="90"/>
    </row>
    <row r="132" spans="1:8" s="84" customFormat="1" ht="18.75" customHeight="1">
      <c r="A132" s="80">
        <v>3</v>
      </c>
      <c r="B132" s="81" t="s">
        <v>148</v>
      </c>
      <c r="C132" s="82">
        <f>C133+C134</f>
        <v>231900000</v>
      </c>
      <c r="D132" s="81"/>
      <c r="E132" s="153"/>
      <c r="F132" s="153"/>
      <c r="G132" s="82">
        <f>G133+G134</f>
        <v>87780000</v>
      </c>
      <c r="H132" s="93"/>
    </row>
    <row r="133" spans="1:8" s="61" customFormat="1" ht="18.75" customHeight="1">
      <c r="A133" s="65"/>
      <c r="B133" s="83" t="s">
        <v>27</v>
      </c>
      <c r="C133" s="60">
        <v>0</v>
      </c>
      <c r="D133" s="83"/>
      <c r="E133" s="154"/>
      <c r="F133" s="154"/>
      <c r="G133" s="60">
        <v>0</v>
      </c>
      <c r="H133" s="90"/>
    </row>
    <row r="134" spans="1:8" s="61" customFormat="1" ht="18.75" customHeight="1">
      <c r="A134" s="65"/>
      <c r="B134" s="83" t="s">
        <v>114</v>
      </c>
      <c r="C134" s="60">
        <f>G134+H134</f>
        <v>231900000</v>
      </c>
      <c r="D134" s="83"/>
      <c r="E134" s="154"/>
      <c r="F134" s="154"/>
      <c r="G134" s="60">
        <v>87780000</v>
      </c>
      <c r="H134" s="90">
        <v>144120000</v>
      </c>
    </row>
    <row r="135" spans="1:8" s="61" customFormat="1" ht="18.75" customHeight="1">
      <c r="A135" s="65">
        <v>4</v>
      </c>
      <c r="B135" s="79" t="s">
        <v>149</v>
      </c>
      <c r="C135" s="59">
        <f>C136+C137</f>
        <v>143265500</v>
      </c>
      <c r="D135" s="83" t="s">
        <v>121</v>
      </c>
      <c r="E135" s="154"/>
      <c r="F135" s="154"/>
      <c r="G135" s="59">
        <f>G136+G137</f>
        <v>54085500</v>
      </c>
      <c r="H135" s="90"/>
    </row>
    <row r="136" spans="1:8" s="61" customFormat="1" ht="18.75" customHeight="1">
      <c r="A136" s="65"/>
      <c r="B136" s="83" t="s">
        <v>27</v>
      </c>
      <c r="C136" s="60">
        <v>185500</v>
      </c>
      <c r="D136" s="83"/>
      <c r="E136" s="154"/>
      <c r="F136" s="154"/>
      <c r="G136" s="60">
        <v>185500</v>
      </c>
      <c r="H136" s="90"/>
    </row>
    <row r="137" spans="1:8" s="61" customFormat="1" ht="18.75" customHeight="1">
      <c r="A137" s="65"/>
      <c r="B137" s="83" t="s">
        <v>114</v>
      </c>
      <c r="C137" s="60">
        <f>G137+H137</f>
        <v>143080000</v>
      </c>
      <c r="D137" s="83"/>
      <c r="E137" s="154"/>
      <c r="F137" s="154"/>
      <c r="G137" s="60">
        <v>53900000</v>
      </c>
      <c r="H137" s="90">
        <v>89180000</v>
      </c>
    </row>
    <row r="138" spans="1:8" s="61" customFormat="1" ht="18.75" customHeight="1">
      <c r="A138" s="65">
        <v>5</v>
      </c>
      <c r="B138" s="79" t="s">
        <v>123</v>
      </c>
      <c r="C138" s="59">
        <f>C139+C140</f>
        <v>85320000</v>
      </c>
      <c r="D138" s="83" t="s">
        <v>122</v>
      </c>
      <c r="E138" s="154"/>
      <c r="F138" s="154"/>
      <c r="G138" s="59">
        <f>G139+G140</f>
        <v>41040000</v>
      </c>
      <c r="H138" s="90"/>
    </row>
    <row r="139" spans="1:8" s="61" customFormat="1" ht="18.75" customHeight="1">
      <c r="A139" s="65"/>
      <c r="B139" s="83" t="s">
        <v>27</v>
      </c>
      <c r="C139" s="60">
        <v>0</v>
      </c>
      <c r="D139" s="83"/>
      <c r="E139" s="154"/>
      <c r="F139" s="154"/>
      <c r="G139" s="60">
        <v>0</v>
      </c>
      <c r="H139" s="90"/>
    </row>
    <row r="140" spans="1:8" s="61" customFormat="1" ht="18.75" customHeight="1">
      <c r="A140" s="65"/>
      <c r="B140" s="83" t="s">
        <v>114</v>
      </c>
      <c r="C140" s="60">
        <f>G140+H140</f>
        <v>85320000</v>
      </c>
      <c r="D140" s="83"/>
      <c r="E140" s="154"/>
      <c r="F140" s="154"/>
      <c r="G140" s="60">
        <v>41040000</v>
      </c>
      <c r="H140" s="90">
        <v>44280000</v>
      </c>
    </row>
    <row r="141" spans="1:8" s="61" customFormat="1" ht="18.75" customHeight="1">
      <c r="A141" s="65">
        <v>6</v>
      </c>
      <c r="B141" s="79" t="s">
        <v>124</v>
      </c>
      <c r="C141" s="59">
        <f>C142+C143</f>
        <v>302667660</v>
      </c>
      <c r="D141" s="83" t="s">
        <v>122</v>
      </c>
      <c r="E141" s="154"/>
      <c r="F141" s="154"/>
      <c r="G141" s="59">
        <f>G142+G143</f>
        <v>302667660</v>
      </c>
      <c r="H141" s="90"/>
    </row>
    <row r="142" spans="1:8" s="61" customFormat="1" ht="18.75" customHeight="1">
      <c r="A142" s="65"/>
      <c r="B142" s="83" t="s">
        <v>27</v>
      </c>
      <c r="C142" s="60">
        <v>0</v>
      </c>
      <c r="D142" s="83"/>
      <c r="E142" s="154"/>
      <c r="F142" s="154"/>
      <c r="G142" s="60">
        <v>0</v>
      </c>
      <c r="H142" s="90"/>
    </row>
    <row r="143" spans="1:8" s="61" customFormat="1" ht="18.75" customHeight="1">
      <c r="A143" s="65"/>
      <c r="B143" s="83" t="s">
        <v>114</v>
      </c>
      <c r="C143" s="60">
        <v>302667660</v>
      </c>
      <c r="D143" s="83"/>
      <c r="E143" s="154"/>
      <c r="F143" s="154"/>
      <c r="G143" s="60">
        <v>302667660</v>
      </c>
      <c r="H143" s="90"/>
    </row>
    <row r="144" spans="1:8" s="58" customFormat="1" ht="18.75" customHeight="1">
      <c r="A144" s="65" t="s">
        <v>19</v>
      </c>
      <c r="B144" s="66" t="s">
        <v>23</v>
      </c>
      <c r="C144" s="59">
        <f>C145+C153+C157+C158+C159+C160</f>
        <v>1481096260</v>
      </c>
      <c r="D144" s="79"/>
      <c r="E144" s="152"/>
      <c r="F144" s="152"/>
      <c r="G144" s="59">
        <f>G145+G153+G157+G158+G159+G160</f>
        <v>370763900</v>
      </c>
      <c r="H144" s="91"/>
    </row>
    <row r="145" spans="1:8" s="58" customFormat="1" ht="18.75" customHeight="1">
      <c r="A145" s="65">
        <v>1</v>
      </c>
      <c r="B145" s="79" t="s">
        <v>108</v>
      </c>
      <c r="C145" s="59">
        <f>C146+C147+C148+C149+C150+C151+C152</f>
        <v>674006100</v>
      </c>
      <c r="D145" s="79"/>
      <c r="E145" s="152"/>
      <c r="F145" s="152"/>
      <c r="G145" s="59">
        <f>G146+G147+G148+G149+G150+G151+G152</f>
        <v>326826900</v>
      </c>
      <c r="H145" s="91"/>
    </row>
    <row r="146" spans="1:8" s="58" customFormat="1" ht="18.75" customHeight="1">
      <c r="A146" s="80">
        <v>1.1</v>
      </c>
      <c r="B146" s="81" t="s">
        <v>150</v>
      </c>
      <c r="C146" s="82">
        <f>C110</f>
        <v>360630000</v>
      </c>
      <c r="D146" s="79"/>
      <c r="E146" s="152"/>
      <c r="F146" s="152"/>
      <c r="G146" s="82">
        <v>174250500</v>
      </c>
      <c r="H146" s="91"/>
    </row>
    <row r="147" spans="1:8" s="58" customFormat="1" ht="18.75" customHeight="1">
      <c r="A147" s="80">
        <v>1.2</v>
      </c>
      <c r="B147" s="81" t="s">
        <v>115</v>
      </c>
      <c r="C147" s="82">
        <v>23987000</v>
      </c>
      <c r="D147" s="79"/>
      <c r="E147" s="152"/>
      <c r="F147" s="152"/>
      <c r="G147" s="82">
        <v>11196900</v>
      </c>
      <c r="H147" s="91"/>
    </row>
    <row r="148" spans="1:8" s="58" customFormat="1" ht="18.75" customHeight="1">
      <c r="A148" s="65">
        <v>1.3</v>
      </c>
      <c r="B148" s="79" t="s">
        <v>116</v>
      </c>
      <c r="C148" s="60">
        <f>C114</f>
        <v>106031700</v>
      </c>
      <c r="D148" s="79"/>
      <c r="E148" s="152"/>
      <c r="F148" s="152"/>
      <c r="G148" s="60">
        <v>48800000</v>
      </c>
      <c r="H148" s="91"/>
    </row>
    <row r="149" spans="1:8" s="58" customFormat="1" ht="18.75" customHeight="1">
      <c r="A149" s="65">
        <v>1.4</v>
      </c>
      <c r="B149" s="79" t="s">
        <v>117</v>
      </c>
      <c r="C149" s="59">
        <f>C117</f>
        <v>17100000</v>
      </c>
      <c r="D149" s="79"/>
      <c r="E149" s="152"/>
      <c r="F149" s="152"/>
      <c r="G149" s="59">
        <v>7781500</v>
      </c>
      <c r="H149" s="91"/>
    </row>
    <row r="150" spans="1:8" s="58" customFormat="1" ht="18.75" customHeight="1">
      <c r="A150" s="65">
        <v>1.5</v>
      </c>
      <c r="B150" s="81" t="s">
        <v>145</v>
      </c>
      <c r="C150" s="82">
        <v>15645000</v>
      </c>
      <c r="D150" s="79"/>
      <c r="E150" s="152"/>
      <c r="F150" s="152"/>
      <c r="G150" s="82">
        <v>15645000</v>
      </c>
      <c r="H150" s="91"/>
    </row>
    <row r="151" spans="1:8" s="58" customFormat="1" ht="18.75" customHeight="1">
      <c r="A151" s="65">
        <v>1.6</v>
      </c>
      <c r="B151" s="81" t="s">
        <v>146</v>
      </c>
      <c r="C151" s="82">
        <f>C123</f>
        <v>145482400</v>
      </c>
      <c r="D151" s="79"/>
      <c r="E151" s="152"/>
      <c r="F151" s="152"/>
      <c r="G151" s="82">
        <v>66792000</v>
      </c>
      <c r="H151" s="91"/>
    </row>
    <row r="152" spans="1:8" s="58" customFormat="1" ht="18.75" customHeight="1">
      <c r="A152" s="65">
        <v>1.7</v>
      </c>
      <c r="B152" s="81" t="s">
        <v>144</v>
      </c>
      <c r="C152" s="82">
        <f>C126</f>
        <v>5130000</v>
      </c>
      <c r="D152" s="79"/>
      <c r="E152" s="152"/>
      <c r="F152" s="152"/>
      <c r="G152" s="82">
        <v>2361000</v>
      </c>
      <c r="H152" s="91"/>
    </row>
    <row r="153" spans="1:8" s="84" customFormat="1" ht="18.75" customHeight="1">
      <c r="A153" s="80">
        <v>2</v>
      </c>
      <c r="B153" s="81" t="s">
        <v>147</v>
      </c>
      <c r="C153" s="82">
        <f>C154+C155+C156</f>
        <v>43937000</v>
      </c>
      <c r="D153" s="81"/>
      <c r="E153" s="153"/>
      <c r="F153" s="153"/>
      <c r="G153" s="82">
        <f>G154+G155+G156</f>
        <v>43937000</v>
      </c>
      <c r="H153" s="93"/>
    </row>
    <row r="154" spans="1:8" s="84" customFormat="1" ht="18.75" customHeight="1">
      <c r="A154" s="88">
        <v>1</v>
      </c>
      <c r="B154" s="67" t="s">
        <v>127</v>
      </c>
      <c r="C154" s="62">
        <v>5400000</v>
      </c>
      <c r="D154" s="62"/>
      <c r="E154" s="155"/>
      <c r="F154" s="155"/>
      <c r="G154" s="62">
        <v>5400000</v>
      </c>
      <c r="H154" s="93"/>
    </row>
    <row r="155" spans="1:8" s="84" customFormat="1" ht="18.75" customHeight="1">
      <c r="A155" s="88">
        <v>2</v>
      </c>
      <c r="B155" s="68" t="s">
        <v>128</v>
      </c>
      <c r="C155" s="62">
        <v>2017000</v>
      </c>
      <c r="D155" s="62"/>
      <c r="E155" s="155"/>
      <c r="F155" s="155"/>
      <c r="G155" s="62">
        <v>2017000</v>
      </c>
      <c r="H155" s="93"/>
    </row>
    <row r="156" spans="1:8" s="84" customFormat="1" ht="18.75" customHeight="1">
      <c r="A156" s="88">
        <v>3</v>
      </c>
      <c r="B156" s="67" t="s">
        <v>129</v>
      </c>
      <c r="C156" s="89">
        <v>36520000</v>
      </c>
      <c r="D156" s="89"/>
      <c r="E156" s="156"/>
      <c r="F156" s="156"/>
      <c r="G156" s="89">
        <v>36520000</v>
      </c>
      <c r="H156" s="93"/>
    </row>
    <row r="157" spans="1:8" s="84" customFormat="1" ht="18.75" customHeight="1">
      <c r="A157" s="80">
        <v>3</v>
      </c>
      <c r="B157" s="81" t="s">
        <v>142</v>
      </c>
      <c r="C157" s="82">
        <v>231900000</v>
      </c>
      <c r="D157" s="81"/>
      <c r="E157" s="157"/>
      <c r="F157" s="157"/>
      <c r="H157" s="93"/>
    </row>
    <row r="158" spans="1:8" s="61" customFormat="1" ht="18.75" customHeight="1">
      <c r="A158" s="65">
        <v>4</v>
      </c>
      <c r="B158" s="79" t="s">
        <v>120</v>
      </c>
      <c r="C158" s="59">
        <v>143265500</v>
      </c>
      <c r="D158" s="83" t="s">
        <v>121</v>
      </c>
      <c r="E158" s="158"/>
      <c r="F158" s="158"/>
      <c r="H158" s="90"/>
    </row>
    <row r="159" spans="1:8" s="61" customFormat="1" ht="18.75" customHeight="1">
      <c r="A159" s="65">
        <v>5</v>
      </c>
      <c r="B159" s="79" t="s">
        <v>143</v>
      </c>
      <c r="C159" s="59">
        <f>C138</f>
        <v>85320000</v>
      </c>
      <c r="D159" s="83" t="s">
        <v>122</v>
      </c>
      <c r="E159" s="158"/>
      <c r="F159" s="158"/>
      <c r="H159" s="90"/>
    </row>
    <row r="160" spans="1:8" s="61" customFormat="1" ht="18.75" customHeight="1">
      <c r="A160" s="65">
        <v>6</v>
      </c>
      <c r="B160" s="79" t="s">
        <v>124</v>
      </c>
      <c r="C160" s="59">
        <v>302667660</v>
      </c>
      <c r="D160" s="83" t="s">
        <v>122</v>
      </c>
      <c r="E160" s="158"/>
      <c r="F160" s="158"/>
      <c r="G160" s="70">
        <f>C106-C144</f>
        <v>0</v>
      </c>
      <c r="H160" s="90"/>
    </row>
    <row r="161" spans="1:8" s="58" customFormat="1" ht="18.75" customHeight="1">
      <c r="A161" s="65" t="s">
        <v>25</v>
      </c>
      <c r="B161" s="66" t="s">
        <v>26</v>
      </c>
      <c r="C161" s="59"/>
      <c r="D161" s="79"/>
      <c r="E161" s="151"/>
      <c r="F161" s="151"/>
      <c r="H161" s="91"/>
    </row>
    <row r="162" spans="1:8" s="58" customFormat="1" ht="18.75" customHeight="1">
      <c r="A162" s="65">
        <v>1</v>
      </c>
      <c r="B162" s="79" t="s">
        <v>108</v>
      </c>
      <c r="C162" s="59">
        <f>C163+C164+C165+C166+C167+C168+C169</f>
        <v>0</v>
      </c>
      <c r="D162" s="79"/>
      <c r="E162" s="152"/>
      <c r="F162" s="152"/>
      <c r="G162" s="59"/>
      <c r="H162" s="91"/>
    </row>
    <row r="163" spans="1:8" s="58" customFormat="1" ht="18.75" customHeight="1">
      <c r="A163" s="80">
        <v>1.1</v>
      </c>
      <c r="B163" s="81" t="s">
        <v>110</v>
      </c>
      <c r="C163" s="82">
        <v>0</v>
      </c>
      <c r="D163" s="79"/>
      <c r="E163" s="152"/>
      <c r="F163" s="152"/>
      <c r="G163" s="82"/>
      <c r="H163" s="91"/>
    </row>
    <row r="164" spans="1:8" s="58" customFormat="1" ht="18.75" customHeight="1">
      <c r="A164" s="80">
        <v>1.2</v>
      </c>
      <c r="B164" s="81" t="s">
        <v>133</v>
      </c>
      <c r="C164" s="82">
        <v>0</v>
      </c>
      <c r="D164" s="79"/>
      <c r="E164" s="152"/>
      <c r="F164" s="152"/>
      <c r="G164" s="82"/>
      <c r="H164" s="91"/>
    </row>
    <row r="165" spans="1:8" s="58" customFormat="1" ht="18.75" customHeight="1">
      <c r="A165" s="65">
        <v>1.3</v>
      </c>
      <c r="B165" s="79" t="s">
        <v>134</v>
      </c>
      <c r="C165" s="60">
        <v>0</v>
      </c>
      <c r="D165" s="79"/>
      <c r="E165" s="152"/>
      <c r="F165" s="152"/>
      <c r="G165" s="60"/>
      <c r="H165" s="91"/>
    </row>
    <row r="166" spans="1:8" s="58" customFormat="1" ht="18.75" customHeight="1">
      <c r="A166" s="65">
        <v>1.4</v>
      </c>
      <c r="B166" s="79" t="s">
        <v>135</v>
      </c>
      <c r="C166" s="59">
        <v>0</v>
      </c>
      <c r="D166" s="79"/>
      <c r="E166" s="152"/>
      <c r="F166" s="152"/>
      <c r="G166" s="59"/>
      <c r="H166" s="91"/>
    </row>
    <row r="167" spans="1:8" s="58" customFormat="1" ht="18.75" customHeight="1">
      <c r="A167" s="65">
        <v>1.5</v>
      </c>
      <c r="B167" s="81" t="s">
        <v>136</v>
      </c>
      <c r="C167" s="82">
        <v>0</v>
      </c>
      <c r="D167" s="79"/>
      <c r="E167" s="152"/>
      <c r="F167" s="152"/>
      <c r="G167" s="82"/>
      <c r="H167" s="91"/>
    </row>
    <row r="168" spans="1:8" s="58" customFormat="1" ht="18.75" customHeight="1">
      <c r="A168" s="65">
        <v>1.6</v>
      </c>
      <c r="B168" s="81" t="s">
        <v>137</v>
      </c>
      <c r="C168" s="82">
        <v>0</v>
      </c>
      <c r="D168" s="79"/>
      <c r="E168" s="152"/>
      <c r="F168" s="152"/>
      <c r="G168" s="82"/>
      <c r="H168" s="91"/>
    </row>
    <row r="169" spans="1:8" s="58" customFormat="1" ht="18.75" customHeight="1">
      <c r="A169" s="65">
        <v>1.7</v>
      </c>
      <c r="B169" s="81" t="s">
        <v>138</v>
      </c>
      <c r="C169" s="82"/>
      <c r="D169" s="79"/>
      <c r="E169" s="152"/>
      <c r="F169" s="152"/>
      <c r="G169" s="82"/>
      <c r="H169" s="91"/>
    </row>
    <row r="170" spans="1:8" s="58" customFormat="1" ht="18.75" customHeight="1">
      <c r="A170" s="80">
        <v>2</v>
      </c>
      <c r="B170" s="81" t="s">
        <v>130</v>
      </c>
      <c r="C170" s="82"/>
      <c r="D170" s="81"/>
      <c r="E170" s="153"/>
      <c r="F170" s="153"/>
      <c r="G170" s="82"/>
      <c r="H170" s="91"/>
    </row>
    <row r="171" spans="1:8" s="58" customFormat="1" ht="18.75" customHeight="1">
      <c r="A171" s="80">
        <v>3</v>
      </c>
      <c r="B171" s="81" t="s">
        <v>139</v>
      </c>
      <c r="C171" s="82">
        <v>0</v>
      </c>
      <c r="D171" s="81"/>
      <c r="E171" s="157"/>
      <c r="F171" s="157"/>
      <c r="G171" s="84"/>
      <c r="H171" s="91"/>
    </row>
    <row r="172" spans="1:8" s="58" customFormat="1" ht="18.75" customHeight="1">
      <c r="A172" s="65">
        <v>4</v>
      </c>
      <c r="B172" s="79" t="s">
        <v>140</v>
      </c>
      <c r="C172" s="59">
        <v>0</v>
      </c>
      <c r="D172" s="83"/>
      <c r="E172" s="158"/>
      <c r="F172" s="158"/>
      <c r="G172" s="61"/>
      <c r="H172" s="91"/>
    </row>
    <row r="173" spans="1:8" s="58" customFormat="1" ht="18.75" customHeight="1">
      <c r="A173" s="65">
        <v>5</v>
      </c>
      <c r="B173" s="79" t="s">
        <v>132</v>
      </c>
      <c r="C173" s="59">
        <v>0</v>
      </c>
      <c r="D173" s="83"/>
      <c r="E173" s="158"/>
      <c r="F173" s="158"/>
      <c r="G173" s="61"/>
      <c r="H173" s="91"/>
    </row>
    <row r="174" spans="1:8" s="58" customFormat="1" ht="18.75" customHeight="1">
      <c r="A174" s="65">
        <v>6</v>
      </c>
      <c r="B174" s="79" t="s">
        <v>124</v>
      </c>
      <c r="C174" s="59">
        <v>0</v>
      </c>
      <c r="D174" s="83"/>
      <c r="E174" s="158"/>
      <c r="F174" s="158"/>
      <c r="G174" s="70"/>
      <c r="H174" s="91"/>
    </row>
    <row r="175" spans="1:8" s="61" customFormat="1" ht="18">
      <c r="A175" s="113"/>
      <c r="B175" s="85" t="s">
        <v>141</v>
      </c>
      <c r="E175" s="131"/>
      <c r="F175" s="131"/>
      <c r="H175" s="90"/>
    </row>
    <row r="176" spans="1:8" s="61" customFormat="1" ht="18">
      <c r="A176" s="113"/>
      <c r="B176" s="86" t="s">
        <v>28</v>
      </c>
      <c r="C176" s="167" t="s">
        <v>111</v>
      </c>
      <c r="D176" s="167"/>
      <c r="E176" s="149"/>
      <c r="F176" s="149"/>
      <c r="H176" s="90"/>
    </row>
    <row r="177" spans="1:8" s="61" customFormat="1" ht="18">
      <c r="A177" s="113"/>
      <c r="B177" s="70"/>
      <c r="E177" s="131"/>
      <c r="F177" s="131"/>
      <c r="H177" s="90"/>
    </row>
    <row r="178" spans="1:8" s="61" customFormat="1" ht="18">
      <c r="A178" s="113"/>
      <c r="B178" s="70"/>
      <c r="E178" s="131"/>
      <c r="F178" s="131"/>
      <c r="H178" s="90"/>
    </row>
    <row r="179" spans="1:8" s="61" customFormat="1" ht="18">
      <c r="A179" s="113"/>
      <c r="B179" s="70"/>
      <c r="C179" s="171" t="s">
        <v>125</v>
      </c>
      <c r="D179" s="171"/>
      <c r="E179" s="150"/>
      <c r="F179" s="150"/>
      <c r="H179" s="90"/>
    </row>
    <row r="180" ht="17.25">
      <c r="B180" s="87" t="s">
        <v>29</v>
      </c>
    </row>
  </sheetData>
  <sheetProtection/>
  <mergeCells count="18">
    <mergeCell ref="A1:D1"/>
    <mergeCell ref="A2:D2"/>
    <mergeCell ref="A4:C4"/>
    <mergeCell ref="A5:C5"/>
    <mergeCell ref="A6:D6"/>
    <mergeCell ref="A7:D7"/>
    <mergeCell ref="A8:D8"/>
    <mergeCell ref="C83:D83"/>
    <mergeCell ref="C87:D87"/>
    <mergeCell ref="A97:D97"/>
    <mergeCell ref="A98:D98"/>
    <mergeCell ref="A99:C99"/>
    <mergeCell ref="A100:C100"/>
    <mergeCell ref="A101:D101"/>
    <mergeCell ref="A102:D102"/>
    <mergeCell ref="A103:D103"/>
    <mergeCell ref="C176:D176"/>
    <mergeCell ref="C179:D179"/>
  </mergeCells>
  <printOptions/>
  <pageMargins left="0.7" right="0.7" top="0.75" bottom="0.75" header="0.3" footer="0.3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4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5.625" style="73" customWidth="1"/>
    <col min="2" max="2" width="47.125" style="63" customWidth="1"/>
    <col min="3" max="3" width="17.375" style="74" customWidth="1"/>
    <col min="4" max="4" width="16.25390625" style="63" customWidth="1"/>
    <col min="5" max="5" width="15.75390625" style="63" customWidth="1"/>
    <col min="6" max="6" width="16.25390625" style="63" customWidth="1"/>
    <col min="7" max="7" width="15.25390625" style="63" customWidth="1"/>
    <col min="8" max="8" width="14.50390625" style="90" customWidth="1"/>
    <col min="9" max="9" width="9.75390625" style="63" bestFit="1" customWidth="1"/>
    <col min="10" max="16384" width="9.00390625" style="63" customWidth="1"/>
  </cols>
  <sheetData>
    <row r="1" spans="1:8" s="61" customFormat="1" ht="18">
      <c r="A1" s="168" t="s">
        <v>0</v>
      </c>
      <c r="B1" s="168"/>
      <c r="C1" s="168"/>
      <c r="D1" s="168"/>
      <c r="E1" s="113"/>
      <c r="F1" s="113"/>
      <c r="G1" s="69"/>
      <c r="H1" s="90"/>
    </row>
    <row r="2" spans="1:8" s="61" customFormat="1" ht="18">
      <c r="A2" s="168" t="s">
        <v>1</v>
      </c>
      <c r="B2" s="168"/>
      <c r="C2" s="168"/>
      <c r="D2" s="168"/>
      <c r="E2" s="113"/>
      <c r="F2" s="113"/>
      <c r="G2" s="69"/>
      <c r="H2" s="90"/>
    </row>
    <row r="3" spans="1:8" s="61" customFormat="1" ht="18">
      <c r="A3" s="113"/>
      <c r="C3" s="70"/>
      <c r="H3" s="90"/>
    </row>
    <row r="4" spans="1:8" s="58" customFormat="1" ht="24.75" customHeight="1">
      <c r="A4" s="169" t="s">
        <v>112</v>
      </c>
      <c r="B4" s="169"/>
      <c r="C4" s="169"/>
      <c r="H4" s="91"/>
    </row>
    <row r="5" spans="1:8" s="58" customFormat="1" ht="24" customHeight="1">
      <c r="A5" s="169" t="s">
        <v>2</v>
      </c>
      <c r="B5" s="169"/>
      <c r="C5" s="169"/>
      <c r="H5" s="91"/>
    </row>
    <row r="6" spans="1:8" s="61" customFormat="1" ht="20.25">
      <c r="A6" s="170" t="s">
        <v>3</v>
      </c>
      <c r="B6" s="170"/>
      <c r="C6" s="170"/>
      <c r="D6" s="170"/>
      <c r="E6" s="114"/>
      <c r="F6" s="114"/>
      <c r="G6" s="71"/>
      <c r="H6" s="90"/>
    </row>
    <row r="7" spans="1:8" s="61" customFormat="1" ht="18">
      <c r="A7" s="168" t="s">
        <v>113</v>
      </c>
      <c r="B7" s="168"/>
      <c r="C7" s="168"/>
      <c r="D7" s="168"/>
      <c r="E7" s="113"/>
      <c r="F7" s="113"/>
      <c r="G7" s="69"/>
      <c r="H7" s="90"/>
    </row>
    <row r="8" spans="1:7" ht="18">
      <c r="A8" s="166" t="s">
        <v>183</v>
      </c>
      <c r="B8" s="166"/>
      <c r="C8" s="166"/>
      <c r="D8" s="166"/>
      <c r="E8" s="111"/>
      <c r="F8" s="111"/>
      <c r="G8" s="72"/>
    </row>
    <row r="9" spans="4:6" ht="15">
      <c r="D9" s="75" t="s">
        <v>22</v>
      </c>
      <c r="E9" s="75"/>
      <c r="F9" s="75"/>
    </row>
    <row r="10" spans="1:8" s="77" customFormat="1" ht="37.5" customHeight="1">
      <c r="A10" s="64" t="s">
        <v>4</v>
      </c>
      <c r="B10" s="64" t="s">
        <v>20</v>
      </c>
      <c r="C10" s="76" t="s">
        <v>21</v>
      </c>
      <c r="D10" s="64" t="s">
        <v>184</v>
      </c>
      <c r="E10" s="118" t="s">
        <v>185</v>
      </c>
      <c r="F10" s="118"/>
      <c r="H10" s="92"/>
    </row>
    <row r="11" spans="1:8" s="58" customFormat="1" ht="19.5" customHeight="1">
      <c r="A11" s="65" t="s">
        <v>18</v>
      </c>
      <c r="B11" s="78" t="s">
        <v>24</v>
      </c>
      <c r="C11" s="59">
        <f>C12+C25+C28+C31+C34</f>
        <v>1069861200</v>
      </c>
      <c r="D11" s="59">
        <f>C11-C37</f>
        <v>3734200</v>
      </c>
      <c r="E11" s="119"/>
      <c r="F11" s="119"/>
      <c r="H11" s="91"/>
    </row>
    <row r="12" spans="1:8" s="58" customFormat="1" ht="19.5" customHeight="1">
      <c r="A12" s="65">
        <v>1</v>
      </c>
      <c r="B12" s="79" t="s">
        <v>108</v>
      </c>
      <c r="C12" s="59">
        <f>C13+C16+C19+C22</f>
        <v>491217500</v>
      </c>
      <c r="D12" s="59">
        <f>D13+D16+D19+D22</f>
        <v>459953000</v>
      </c>
      <c r="E12" s="119">
        <f>C12+D12</f>
        <v>951170500</v>
      </c>
      <c r="F12" s="119"/>
      <c r="H12" s="91"/>
    </row>
    <row r="13" spans="1:8" s="58" customFormat="1" ht="19.5" customHeight="1">
      <c r="A13" s="107">
        <v>1.1</v>
      </c>
      <c r="B13" s="103" t="s">
        <v>151</v>
      </c>
      <c r="C13" s="104">
        <f>C14+C15</f>
        <v>358641000</v>
      </c>
      <c r="D13" s="104">
        <f>D14+D15</f>
        <v>346410000</v>
      </c>
      <c r="E13" s="119">
        <f aca="true" t="shared" si="0" ref="E13:E75">C13+D13</f>
        <v>705051000</v>
      </c>
      <c r="F13" s="120"/>
      <c r="H13" s="91"/>
    </row>
    <row r="14" spans="1:8" s="58" customFormat="1" ht="19.5" customHeight="1">
      <c r="A14" s="110"/>
      <c r="B14" s="108" t="s">
        <v>27</v>
      </c>
      <c r="C14" s="109">
        <v>0</v>
      </c>
      <c r="D14" s="109">
        <v>0</v>
      </c>
      <c r="E14" s="119">
        <f t="shared" si="0"/>
        <v>0</v>
      </c>
      <c r="F14" s="121"/>
      <c r="H14" s="91"/>
    </row>
    <row r="15" spans="1:8" s="58" customFormat="1" ht="19.5" customHeight="1">
      <c r="A15" s="110"/>
      <c r="B15" s="108" t="s">
        <v>152</v>
      </c>
      <c r="C15" s="109">
        <v>358641000</v>
      </c>
      <c r="D15" s="58">
        <v>346410000</v>
      </c>
      <c r="E15" s="119">
        <f t="shared" si="0"/>
        <v>705051000</v>
      </c>
      <c r="G15" s="58">
        <v>873000</v>
      </c>
      <c r="H15" s="91"/>
    </row>
    <row r="16" spans="1:8" s="58" customFormat="1" ht="19.5" customHeight="1">
      <c r="A16" s="107">
        <v>1.2</v>
      </c>
      <c r="B16" s="103" t="s">
        <v>153</v>
      </c>
      <c r="C16" s="104">
        <f>C17+C18</f>
        <v>19924500</v>
      </c>
      <c r="D16" s="104">
        <f>D17+D18</f>
        <v>19245500</v>
      </c>
      <c r="E16" s="119">
        <f t="shared" si="0"/>
        <v>39170000</v>
      </c>
      <c r="F16" s="120"/>
      <c r="H16" s="91"/>
    </row>
    <row r="17" spans="1:8" s="58" customFormat="1" ht="19.5" customHeight="1">
      <c r="A17" s="110"/>
      <c r="B17" s="108" t="s">
        <v>27</v>
      </c>
      <c r="C17" s="109">
        <v>0</v>
      </c>
      <c r="D17" s="109">
        <v>0</v>
      </c>
      <c r="E17" s="119">
        <f t="shared" si="0"/>
        <v>0</v>
      </c>
      <c r="F17" s="121"/>
      <c r="H17" s="91"/>
    </row>
    <row r="18" spans="1:8" s="58" customFormat="1" ht="19.5" customHeight="1">
      <c r="A18" s="110"/>
      <c r="B18" s="108" t="s">
        <v>152</v>
      </c>
      <c r="C18" s="109">
        <v>19924500</v>
      </c>
      <c r="D18" s="106">
        <v>19245500</v>
      </c>
      <c r="E18" s="119">
        <f t="shared" si="0"/>
        <v>39170000</v>
      </c>
      <c r="F18" s="122"/>
      <c r="H18" s="91"/>
    </row>
    <row r="19" spans="1:8" s="58" customFormat="1" ht="19.5" customHeight="1">
      <c r="A19" s="110">
        <v>1.3</v>
      </c>
      <c r="B19" s="103" t="s">
        <v>154</v>
      </c>
      <c r="C19" s="104">
        <f>C20+C21</f>
        <v>102152000</v>
      </c>
      <c r="D19" s="104">
        <f>D20+D21</f>
        <v>94297500</v>
      </c>
      <c r="E19" s="119">
        <f t="shared" si="0"/>
        <v>196449500</v>
      </c>
      <c r="F19" s="120"/>
      <c r="H19" s="91"/>
    </row>
    <row r="20" spans="1:8" s="58" customFormat="1" ht="19.5" customHeight="1">
      <c r="A20" s="110"/>
      <c r="B20" s="108" t="s">
        <v>27</v>
      </c>
      <c r="C20" s="109">
        <v>0</v>
      </c>
      <c r="D20" s="109">
        <v>0</v>
      </c>
      <c r="E20" s="119">
        <f t="shared" si="0"/>
        <v>0</v>
      </c>
      <c r="F20" s="121"/>
      <c r="H20" s="91"/>
    </row>
    <row r="21" spans="1:8" s="58" customFormat="1" ht="19.5" customHeight="1">
      <c r="A21" s="110"/>
      <c r="B21" s="108" t="s">
        <v>152</v>
      </c>
      <c r="C21" s="109">
        <v>102152000</v>
      </c>
      <c r="D21" s="106">
        <v>94297500</v>
      </c>
      <c r="E21" s="119">
        <f t="shared" si="0"/>
        <v>196449500</v>
      </c>
      <c r="F21" s="122"/>
      <c r="H21" s="91"/>
    </row>
    <row r="22" spans="1:8" s="58" customFormat="1" ht="19.5" customHeight="1">
      <c r="A22" s="110">
        <v>1.4</v>
      </c>
      <c r="B22" s="103" t="s">
        <v>156</v>
      </c>
      <c r="C22" s="104">
        <f>C23+C24</f>
        <v>10500000</v>
      </c>
      <c r="D22" s="104">
        <f>D23+D24</f>
        <v>0</v>
      </c>
      <c r="E22" s="119">
        <f t="shared" si="0"/>
        <v>10500000</v>
      </c>
      <c r="F22" s="120"/>
      <c r="H22" s="91"/>
    </row>
    <row r="23" spans="1:8" s="58" customFormat="1" ht="19.5" customHeight="1">
      <c r="A23" s="110"/>
      <c r="B23" s="108" t="s">
        <v>27</v>
      </c>
      <c r="C23" s="109">
        <v>0</v>
      </c>
      <c r="D23" s="109">
        <v>0</v>
      </c>
      <c r="E23" s="119">
        <f t="shared" si="0"/>
        <v>0</v>
      </c>
      <c r="F23" s="121"/>
      <c r="H23" s="91"/>
    </row>
    <row r="24" spans="1:8" s="58" customFormat="1" ht="19.5" customHeight="1">
      <c r="A24" s="110"/>
      <c r="B24" s="108" t="s">
        <v>152</v>
      </c>
      <c r="C24" s="109">
        <v>10500000</v>
      </c>
      <c r="D24" s="109">
        <v>0</v>
      </c>
      <c r="E24" s="119">
        <f t="shared" si="0"/>
        <v>10500000</v>
      </c>
      <c r="F24" s="121"/>
      <c r="H24" s="91"/>
    </row>
    <row r="25" spans="1:8" s="84" customFormat="1" ht="19.5" customHeight="1">
      <c r="A25" s="80">
        <v>2</v>
      </c>
      <c r="B25" s="81" t="s">
        <v>155</v>
      </c>
      <c r="C25" s="82">
        <f>C26+C27</f>
        <v>30660000</v>
      </c>
      <c r="D25" s="82">
        <f>D26+D27</f>
        <v>38556000</v>
      </c>
      <c r="E25" s="119">
        <f t="shared" si="0"/>
        <v>69216000</v>
      </c>
      <c r="F25" s="123"/>
      <c r="H25" s="93"/>
    </row>
    <row r="26" spans="1:8" s="61" customFormat="1" ht="19.5" customHeight="1">
      <c r="A26" s="65"/>
      <c r="B26" s="83" t="s">
        <v>27</v>
      </c>
      <c r="C26" s="60">
        <v>0</v>
      </c>
      <c r="D26" s="60">
        <v>0</v>
      </c>
      <c r="E26" s="119">
        <f t="shared" si="0"/>
        <v>0</v>
      </c>
      <c r="F26" s="124"/>
      <c r="H26" s="90"/>
    </row>
    <row r="27" spans="1:8" s="61" customFormat="1" ht="19.5" customHeight="1">
      <c r="A27" s="65"/>
      <c r="B27" s="83" t="s">
        <v>152</v>
      </c>
      <c r="C27" s="60">
        <v>30660000</v>
      </c>
      <c r="D27" s="60">
        <v>38556000</v>
      </c>
      <c r="E27" s="119">
        <f t="shared" si="0"/>
        <v>69216000</v>
      </c>
      <c r="F27" s="124"/>
      <c r="H27" s="90"/>
    </row>
    <row r="28" spans="1:8" s="84" customFormat="1" ht="19.5" customHeight="1">
      <c r="A28" s="80">
        <v>3</v>
      </c>
      <c r="B28" s="81" t="s">
        <v>148</v>
      </c>
      <c r="C28" s="82">
        <f>C29+C30</f>
        <v>145860000</v>
      </c>
      <c r="D28" s="82">
        <f>D29+D30</f>
        <v>183780000</v>
      </c>
      <c r="E28" s="119">
        <f t="shared" si="0"/>
        <v>329640000</v>
      </c>
      <c r="F28" s="123"/>
      <c r="H28" s="93"/>
    </row>
    <row r="29" spans="1:8" s="61" customFormat="1" ht="19.5" customHeight="1">
      <c r="A29" s="65"/>
      <c r="B29" s="83" t="s">
        <v>27</v>
      </c>
      <c r="C29" s="60">
        <v>0</v>
      </c>
      <c r="D29" s="60">
        <v>0</v>
      </c>
      <c r="E29" s="119">
        <f t="shared" si="0"/>
        <v>0</v>
      </c>
      <c r="F29" s="124"/>
      <c r="H29" s="90"/>
    </row>
    <row r="30" spans="1:8" s="61" customFormat="1" ht="19.5" customHeight="1">
      <c r="A30" s="65"/>
      <c r="B30" s="83" t="s">
        <v>152</v>
      </c>
      <c r="C30" s="60">
        <v>145860000</v>
      </c>
      <c r="D30" s="60">
        <v>183780000</v>
      </c>
      <c r="E30" s="119">
        <f t="shared" si="0"/>
        <v>329640000</v>
      </c>
      <c r="F30" s="124"/>
      <c r="H30" s="90"/>
    </row>
    <row r="31" spans="1:8" s="61" customFormat="1" ht="19.5" customHeight="1">
      <c r="A31" s="65">
        <v>4</v>
      </c>
      <c r="B31" s="79" t="s">
        <v>157</v>
      </c>
      <c r="C31" s="59">
        <f>C32+C33</f>
        <v>72640000</v>
      </c>
      <c r="D31" s="59">
        <f>D32+D33</f>
        <v>92240000</v>
      </c>
      <c r="E31" s="119">
        <f t="shared" si="0"/>
        <v>164880000</v>
      </c>
      <c r="F31" s="119"/>
      <c r="H31" s="90"/>
    </row>
    <row r="32" spans="1:8" s="61" customFormat="1" ht="19.5" customHeight="1">
      <c r="A32" s="65"/>
      <c r="B32" s="83" t="s">
        <v>27</v>
      </c>
      <c r="C32" s="60">
        <v>0</v>
      </c>
      <c r="D32" s="60">
        <v>0</v>
      </c>
      <c r="E32" s="119">
        <f t="shared" si="0"/>
        <v>0</v>
      </c>
      <c r="F32" s="124"/>
      <c r="H32" s="90"/>
    </row>
    <row r="33" spans="1:8" s="61" customFormat="1" ht="19.5" customHeight="1">
      <c r="A33" s="65"/>
      <c r="B33" s="83" t="s">
        <v>152</v>
      </c>
      <c r="C33" s="60">
        <v>72640000</v>
      </c>
      <c r="D33" s="60">
        <v>92240000</v>
      </c>
      <c r="E33" s="119">
        <f t="shared" si="0"/>
        <v>164880000</v>
      </c>
      <c r="F33" s="124"/>
      <c r="H33" s="90"/>
    </row>
    <row r="34" spans="1:8" s="61" customFormat="1" ht="19.5" customHeight="1">
      <c r="A34" s="65">
        <v>5</v>
      </c>
      <c r="B34" s="79" t="s">
        <v>124</v>
      </c>
      <c r="C34" s="59">
        <f>C35+C36</f>
        <v>329483700</v>
      </c>
      <c r="D34" s="59">
        <f>D35+D36</f>
        <v>0</v>
      </c>
      <c r="E34" s="119">
        <f t="shared" si="0"/>
        <v>329483700</v>
      </c>
      <c r="F34" s="119"/>
      <c r="H34" s="90"/>
    </row>
    <row r="35" spans="1:8" s="61" customFormat="1" ht="19.5" customHeight="1">
      <c r="A35" s="65"/>
      <c r="B35" s="83" t="s">
        <v>27</v>
      </c>
      <c r="C35" s="60">
        <v>0</v>
      </c>
      <c r="D35" s="60">
        <v>0</v>
      </c>
      <c r="E35" s="119">
        <f t="shared" si="0"/>
        <v>0</v>
      </c>
      <c r="F35" s="124"/>
      <c r="H35" s="90"/>
    </row>
    <row r="36" spans="1:8" s="61" customFormat="1" ht="19.5" customHeight="1">
      <c r="A36" s="65"/>
      <c r="B36" s="83" t="s">
        <v>158</v>
      </c>
      <c r="C36" s="60">
        <v>329483700</v>
      </c>
      <c r="D36" s="60">
        <v>0</v>
      </c>
      <c r="E36" s="119">
        <f t="shared" si="0"/>
        <v>329483700</v>
      </c>
      <c r="F36" s="124"/>
      <c r="H36" s="90"/>
    </row>
    <row r="37" spans="1:8" s="58" customFormat="1" ht="19.5" customHeight="1">
      <c r="A37" s="65" t="s">
        <v>19</v>
      </c>
      <c r="B37" s="66" t="s">
        <v>23</v>
      </c>
      <c r="C37" s="59">
        <f>C38+C51+C55+C60+C65</f>
        <v>1066127000</v>
      </c>
      <c r="D37" s="59">
        <f>D38+D51+D55+D60+D65</f>
        <v>1104012700</v>
      </c>
      <c r="E37" s="119">
        <f t="shared" si="0"/>
        <v>2170139700</v>
      </c>
      <c r="F37" s="119"/>
      <c r="H37" s="91"/>
    </row>
    <row r="38" spans="1:8" s="58" customFormat="1" ht="19.5" customHeight="1">
      <c r="A38" s="65">
        <v>1</v>
      </c>
      <c r="B38" s="79" t="s">
        <v>108</v>
      </c>
      <c r="C38" s="59">
        <f>C39+C42+C45+C49</f>
        <v>487491800</v>
      </c>
      <c r="D38" s="59">
        <f>D39+D42+D45+D49</f>
        <v>459953000</v>
      </c>
      <c r="E38" s="119">
        <f t="shared" si="0"/>
        <v>947444800</v>
      </c>
      <c r="F38" s="119"/>
      <c r="H38" s="91"/>
    </row>
    <row r="39" spans="1:8" s="58" customFormat="1" ht="19.5" customHeight="1">
      <c r="A39" s="107">
        <v>1.1</v>
      </c>
      <c r="B39" s="103" t="s">
        <v>110</v>
      </c>
      <c r="C39" s="104">
        <f>C40+C41</f>
        <v>356022000</v>
      </c>
      <c r="D39" s="104">
        <f>D40+D41</f>
        <v>346410000</v>
      </c>
      <c r="E39" s="119">
        <f t="shared" si="0"/>
        <v>702432000</v>
      </c>
      <c r="F39" s="120"/>
      <c r="H39" s="91"/>
    </row>
    <row r="40" spans="1:8" s="58" customFormat="1" ht="19.5" customHeight="1">
      <c r="A40" s="107"/>
      <c r="B40" s="105" t="s">
        <v>159</v>
      </c>
      <c r="C40" s="106">
        <v>353646000</v>
      </c>
      <c r="D40" s="116">
        <v>345573000</v>
      </c>
      <c r="E40" s="119">
        <f t="shared" si="0"/>
        <v>699219000</v>
      </c>
      <c r="F40" s="116"/>
      <c r="G40" s="117"/>
      <c r="H40" s="91"/>
    </row>
    <row r="41" spans="1:8" s="58" customFormat="1" ht="19.5" customHeight="1">
      <c r="A41" s="107"/>
      <c r="B41" s="105" t="s">
        <v>160</v>
      </c>
      <c r="C41" s="106">
        <v>2376000</v>
      </c>
      <c r="D41" s="106">
        <v>837000</v>
      </c>
      <c r="E41" s="119">
        <f t="shared" si="0"/>
        <v>3213000</v>
      </c>
      <c r="F41" s="122"/>
      <c r="H41" s="91"/>
    </row>
    <row r="42" spans="1:8" s="58" customFormat="1" ht="19.5" customHeight="1">
      <c r="A42" s="107">
        <v>1.2</v>
      </c>
      <c r="B42" s="103" t="s">
        <v>161</v>
      </c>
      <c r="C42" s="104">
        <f>C43+C44</f>
        <v>19552600</v>
      </c>
      <c r="D42" s="104">
        <f>D43+D44</f>
        <v>19245500</v>
      </c>
      <c r="E42" s="119">
        <f t="shared" si="0"/>
        <v>38798100</v>
      </c>
      <c r="F42" s="120"/>
      <c r="H42" s="91"/>
    </row>
    <row r="43" spans="1:8" s="58" customFormat="1" ht="19.5" customHeight="1">
      <c r="A43" s="107"/>
      <c r="B43" s="105" t="s">
        <v>162</v>
      </c>
      <c r="C43" s="106">
        <v>19420600</v>
      </c>
      <c r="D43" s="106">
        <v>19245500</v>
      </c>
      <c r="E43" s="119">
        <f t="shared" si="0"/>
        <v>38666100</v>
      </c>
      <c r="F43" s="122"/>
      <c r="H43" s="91"/>
    </row>
    <row r="44" spans="1:8" s="58" customFormat="1" ht="19.5" customHeight="1">
      <c r="A44" s="107"/>
      <c r="B44" s="105" t="s">
        <v>160</v>
      </c>
      <c r="C44" s="106">
        <v>132000</v>
      </c>
      <c r="D44" s="106"/>
      <c r="E44" s="119">
        <f t="shared" si="0"/>
        <v>132000</v>
      </c>
      <c r="F44" s="122"/>
      <c r="H44" s="91"/>
    </row>
    <row r="45" spans="1:8" s="58" customFormat="1" ht="19.5" customHeight="1">
      <c r="A45" s="107">
        <v>1.3</v>
      </c>
      <c r="B45" s="103" t="s">
        <v>163</v>
      </c>
      <c r="C45" s="104">
        <f>C46+C47+C48</f>
        <v>101417200</v>
      </c>
      <c r="D45" s="104">
        <f>D46+D47+D48</f>
        <v>94297500</v>
      </c>
      <c r="E45" s="119">
        <f t="shared" si="0"/>
        <v>195714700</v>
      </c>
      <c r="F45" s="120"/>
      <c r="H45" s="91"/>
    </row>
    <row r="46" spans="1:8" s="58" customFormat="1" ht="19.5" customHeight="1">
      <c r="A46" s="107"/>
      <c r="B46" s="105" t="s">
        <v>164</v>
      </c>
      <c r="C46" s="106">
        <v>98908800</v>
      </c>
      <c r="D46" s="106">
        <v>92186300</v>
      </c>
      <c r="E46" s="119">
        <f t="shared" si="0"/>
        <v>191095100</v>
      </c>
      <c r="F46" s="122"/>
      <c r="G46" s="87"/>
      <c r="H46" s="91"/>
    </row>
    <row r="47" spans="1:8" s="58" customFormat="1" ht="19.5" customHeight="1">
      <c r="A47" s="107"/>
      <c r="B47" s="105" t="s">
        <v>160</v>
      </c>
      <c r="C47" s="106">
        <v>465000</v>
      </c>
      <c r="D47" s="106">
        <v>225200</v>
      </c>
      <c r="E47" s="119">
        <f t="shared" si="0"/>
        <v>690200</v>
      </c>
      <c r="F47" s="122"/>
      <c r="H47" s="91"/>
    </row>
    <row r="48" spans="1:8" s="58" customFormat="1" ht="19.5" customHeight="1">
      <c r="A48" s="107"/>
      <c r="B48" s="105" t="s">
        <v>165</v>
      </c>
      <c r="C48" s="106">
        <v>2043400</v>
      </c>
      <c r="D48" s="106">
        <v>1886000</v>
      </c>
      <c r="E48" s="119">
        <f t="shared" si="0"/>
        <v>3929400</v>
      </c>
      <c r="F48" s="122"/>
      <c r="H48" s="91"/>
    </row>
    <row r="49" spans="1:8" s="58" customFormat="1" ht="19.5" customHeight="1">
      <c r="A49" s="107">
        <v>1.4</v>
      </c>
      <c r="B49" s="103" t="s">
        <v>166</v>
      </c>
      <c r="C49" s="104">
        <f>C50</f>
        <v>10500000</v>
      </c>
      <c r="D49" s="104">
        <f>D50</f>
        <v>0</v>
      </c>
      <c r="E49" s="119">
        <f t="shared" si="0"/>
        <v>10500000</v>
      </c>
      <c r="F49" s="120"/>
      <c r="H49" s="91"/>
    </row>
    <row r="50" spans="1:8" s="58" customFormat="1" ht="19.5" customHeight="1">
      <c r="A50" s="107"/>
      <c r="B50" s="105" t="s">
        <v>171</v>
      </c>
      <c r="C50" s="106">
        <v>10500000</v>
      </c>
      <c r="D50" s="106"/>
      <c r="E50" s="119">
        <f t="shared" si="0"/>
        <v>10500000</v>
      </c>
      <c r="F50" s="122"/>
      <c r="H50" s="91"/>
    </row>
    <row r="51" spans="1:8" s="84" customFormat="1" ht="19.5" customHeight="1">
      <c r="A51" s="80">
        <v>2</v>
      </c>
      <c r="B51" s="81" t="s">
        <v>167</v>
      </c>
      <c r="C51" s="82">
        <f>SUM(C52:C54)</f>
        <v>30660000</v>
      </c>
      <c r="D51" s="82">
        <f>SUM(D52:D54)</f>
        <v>38556000</v>
      </c>
      <c r="E51" s="119">
        <f t="shared" si="0"/>
        <v>69216000</v>
      </c>
      <c r="F51" s="123"/>
      <c r="H51" s="93"/>
    </row>
    <row r="52" spans="1:8" s="84" customFormat="1" ht="19.5" customHeight="1">
      <c r="A52" s="98"/>
      <c r="B52" s="96" t="s">
        <v>168</v>
      </c>
      <c r="C52" s="97">
        <v>3200000</v>
      </c>
      <c r="D52" s="97">
        <v>4000000</v>
      </c>
      <c r="E52" s="119">
        <f t="shared" si="0"/>
        <v>7200000</v>
      </c>
      <c r="F52" s="129"/>
      <c r="H52" s="93"/>
    </row>
    <row r="53" spans="1:8" s="84" customFormat="1" ht="19.5" customHeight="1">
      <c r="A53" s="98"/>
      <c r="B53" s="96" t="s">
        <v>169</v>
      </c>
      <c r="C53" s="97">
        <v>1940000</v>
      </c>
      <c r="D53" s="97">
        <v>1556000</v>
      </c>
      <c r="E53" s="119">
        <f t="shared" si="0"/>
        <v>3496000</v>
      </c>
      <c r="F53" s="129"/>
      <c r="H53" s="93"/>
    </row>
    <row r="54" spans="1:8" s="84" customFormat="1" ht="19.5" customHeight="1">
      <c r="A54" s="98"/>
      <c r="B54" s="96" t="s">
        <v>170</v>
      </c>
      <c r="C54" s="97">
        <v>25520000</v>
      </c>
      <c r="D54" s="97">
        <v>33000000</v>
      </c>
      <c r="E54" s="119">
        <f t="shared" si="0"/>
        <v>58520000</v>
      </c>
      <c r="F54" s="129"/>
      <c r="H54" s="93"/>
    </row>
    <row r="55" spans="1:8" s="61" customFormat="1" ht="19.5" customHeight="1">
      <c r="A55" s="65">
        <v>3</v>
      </c>
      <c r="B55" s="79" t="s">
        <v>177</v>
      </c>
      <c r="C55" s="59">
        <f>SUM(C56:C59)</f>
        <v>145851500</v>
      </c>
      <c r="D55" s="59">
        <f>SUM(D56:D59)</f>
        <v>183780000</v>
      </c>
      <c r="E55" s="119">
        <f t="shared" si="0"/>
        <v>329631500</v>
      </c>
      <c r="F55" s="119"/>
      <c r="H55" s="90"/>
    </row>
    <row r="56" spans="1:8" s="61" customFormat="1" ht="19.5" customHeight="1">
      <c r="A56" s="65"/>
      <c r="B56" s="99" t="s">
        <v>178</v>
      </c>
      <c r="C56" s="100">
        <v>84598800</v>
      </c>
      <c r="D56" s="100">
        <f>G56+H56</f>
        <v>106592400</v>
      </c>
      <c r="E56" s="119">
        <f t="shared" si="0"/>
        <v>191191200</v>
      </c>
      <c r="F56" s="125"/>
      <c r="G56" s="61">
        <v>105896400</v>
      </c>
      <c r="H56" s="90">
        <v>696000</v>
      </c>
    </row>
    <row r="57" spans="1:9" s="61" customFormat="1" ht="19.5" customHeight="1">
      <c r="A57" s="65"/>
      <c r="B57" s="99" t="s">
        <v>179</v>
      </c>
      <c r="C57" s="100">
        <v>48868000</v>
      </c>
      <c r="D57" s="100">
        <f>G57+H57+I57</f>
        <v>61376000</v>
      </c>
      <c r="E57" s="119">
        <f t="shared" si="0"/>
        <v>110244000</v>
      </c>
      <c r="F57" s="125"/>
      <c r="G57" s="61">
        <v>13300000</v>
      </c>
      <c r="H57" s="90">
        <v>11320000</v>
      </c>
      <c r="I57" s="61">
        <v>36756000</v>
      </c>
    </row>
    <row r="58" spans="1:10" s="61" customFormat="1" ht="19.5" customHeight="1">
      <c r="A58" s="65"/>
      <c r="B58" s="99" t="s">
        <v>175</v>
      </c>
      <c r="C58" s="100">
        <v>9467500</v>
      </c>
      <c r="D58" s="100">
        <f>G58+H58+I58+J58</f>
        <v>12136000</v>
      </c>
      <c r="E58" s="119">
        <f t="shared" si="0"/>
        <v>21603500</v>
      </c>
      <c r="F58" s="125"/>
      <c r="G58" s="61">
        <v>5312000</v>
      </c>
      <c r="H58" s="90">
        <v>4750000</v>
      </c>
      <c r="I58" s="61">
        <v>204000</v>
      </c>
      <c r="J58" s="61">
        <v>1870000</v>
      </c>
    </row>
    <row r="59" spans="1:8" s="61" customFormat="1" ht="19.5" customHeight="1">
      <c r="A59" s="65"/>
      <c r="B59" s="99" t="s">
        <v>165</v>
      </c>
      <c r="C59" s="100">
        <v>2917200</v>
      </c>
      <c r="D59" s="100">
        <v>3675600</v>
      </c>
      <c r="E59" s="119">
        <f t="shared" si="0"/>
        <v>6592800</v>
      </c>
      <c r="F59" s="125"/>
      <c r="H59" s="90"/>
    </row>
    <row r="60" spans="1:8" s="61" customFormat="1" ht="19.5" customHeight="1">
      <c r="A60" s="65">
        <v>4</v>
      </c>
      <c r="B60" s="79" t="s">
        <v>176</v>
      </c>
      <c r="C60" s="59">
        <f>SUM(C61:C64)</f>
        <v>72640000</v>
      </c>
      <c r="D60" s="59">
        <f>SUM(D61:D64)</f>
        <v>92240000</v>
      </c>
      <c r="E60" s="119">
        <f t="shared" si="0"/>
        <v>164880000</v>
      </c>
      <c r="F60" s="119"/>
      <c r="H60" s="90"/>
    </row>
    <row r="61" spans="1:8" s="61" customFormat="1" ht="19.5" customHeight="1">
      <c r="A61" s="65"/>
      <c r="B61" s="99" t="s">
        <v>173</v>
      </c>
      <c r="C61" s="100">
        <v>56659200</v>
      </c>
      <c r="D61" s="100">
        <v>71947200</v>
      </c>
      <c r="E61" s="119">
        <f t="shared" si="0"/>
        <v>128606400</v>
      </c>
      <c r="F61" s="125"/>
      <c r="H61" s="90"/>
    </row>
    <row r="62" spans="1:8" s="61" customFormat="1" ht="19.5" customHeight="1">
      <c r="A62" s="65"/>
      <c r="B62" s="99" t="s">
        <v>174</v>
      </c>
      <c r="C62" s="100">
        <v>10032000</v>
      </c>
      <c r="D62" s="100">
        <f>G62+H62+I62+J62</f>
        <v>12540000</v>
      </c>
      <c r="E62" s="119">
        <f t="shared" si="0"/>
        <v>22572000</v>
      </c>
      <c r="F62" s="125"/>
      <c r="G62" s="61">
        <v>8340000</v>
      </c>
      <c r="H62" s="90">
        <v>4200000</v>
      </c>
    </row>
    <row r="63" spans="1:10" s="61" customFormat="1" ht="19.5" customHeight="1">
      <c r="A63" s="65"/>
      <c r="B63" s="99" t="s">
        <v>175</v>
      </c>
      <c r="C63" s="100">
        <v>4496000</v>
      </c>
      <c r="D63" s="100">
        <f>G63+H63+I63+J63</f>
        <v>5908000</v>
      </c>
      <c r="E63" s="119">
        <f t="shared" si="0"/>
        <v>10404000</v>
      </c>
      <c r="F63" s="125"/>
      <c r="G63" s="61">
        <v>680000</v>
      </c>
      <c r="H63" s="90">
        <v>2800000</v>
      </c>
      <c r="I63" s="61">
        <v>1203000</v>
      </c>
      <c r="J63" s="61">
        <v>1225000</v>
      </c>
    </row>
    <row r="64" spans="1:8" s="61" customFormat="1" ht="19.5" customHeight="1">
      <c r="A64" s="65"/>
      <c r="B64" s="99" t="s">
        <v>165</v>
      </c>
      <c r="C64" s="100">
        <v>1452800</v>
      </c>
      <c r="D64" s="100">
        <v>1844800</v>
      </c>
      <c r="E64" s="119">
        <f t="shared" si="0"/>
        <v>3297600</v>
      </c>
      <c r="F64" s="125"/>
      <c r="H64" s="90"/>
    </row>
    <row r="65" spans="1:8" s="84" customFormat="1" ht="19.5" customHeight="1">
      <c r="A65" s="80">
        <v>5</v>
      </c>
      <c r="B65" s="79" t="s">
        <v>172</v>
      </c>
      <c r="C65" s="59">
        <v>329483700</v>
      </c>
      <c r="D65" s="59">
        <v>329483700</v>
      </c>
      <c r="E65" s="119">
        <f t="shared" si="0"/>
        <v>658967400</v>
      </c>
      <c r="F65" s="119"/>
      <c r="H65" s="93"/>
    </row>
    <row r="66" spans="1:8" s="58" customFormat="1" ht="18.75" customHeight="1">
      <c r="A66" s="65" t="s">
        <v>25</v>
      </c>
      <c r="B66" s="66" t="s">
        <v>26</v>
      </c>
      <c r="C66" s="59">
        <f>C67+C72+C73+C74+C75</f>
        <v>3734200</v>
      </c>
      <c r="D66" s="59">
        <f>D67+D72+D73+D74+D75</f>
        <v>0</v>
      </c>
      <c r="E66" s="119">
        <f t="shared" si="0"/>
        <v>3734200</v>
      </c>
      <c r="F66" s="119"/>
      <c r="H66" s="91"/>
    </row>
    <row r="67" spans="1:8" s="58" customFormat="1" ht="15.75" customHeight="1">
      <c r="A67" s="65">
        <v>1</v>
      </c>
      <c r="B67" s="79" t="s">
        <v>108</v>
      </c>
      <c r="C67" s="59">
        <f>C68+C69+C70+C71</f>
        <v>3725700</v>
      </c>
      <c r="D67" s="59">
        <f>D68+D69+D70+D71</f>
        <v>0</v>
      </c>
      <c r="E67" s="119">
        <f t="shared" si="0"/>
        <v>3725700</v>
      </c>
      <c r="F67" s="59"/>
      <c r="G67" s="59"/>
      <c r="H67" s="91"/>
    </row>
    <row r="68" spans="1:8" s="58" customFormat="1" ht="15.75" customHeight="1">
      <c r="A68" s="101">
        <v>1.1</v>
      </c>
      <c r="B68" s="96" t="s">
        <v>110</v>
      </c>
      <c r="C68" s="97">
        <f>C13-C39</f>
        <v>2619000</v>
      </c>
      <c r="D68" s="97">
        <f>D13-D39</f>
        <v>0</v>
      </c>
      <c r="E68" s="119">
        <f t="shared" si="0"/>
        <v>2619000</v>
      </c>
      <c r="F68" s="97"/>
      <c r="G68" s="82"/>
      <c r="H68" s="91"/>
    </row>
    <row r="69" spans="1:8" s="58" customFormat="1" ht="15.75" customHeight="1">
      <c r="A69" s="101">
        <v>1.2</v>
      </c>
      <c r="B69" s="96" t="s">
        <v>161</v>
      </c>
      <c r="C69" s="97">
        <f>C16-C42</f>
        <v>371900</v>
      </c>
      <c r="D69" s="97">
        <f>D16-D42</f>
        <v>0</v>
      </c>
      <c r="E69" s="119">
        <f t="shared" si="0"/>
        <v>371900</v>
      </c>
      <c r="F69" s="97"/>
      <c r="G69" s="82"/>
      <c r="H69" s="91"/>
    </row>
    <row r="70" spans="1:8" s="58" customFormat="1" ht="15.75" customHeight="1">
      <c r="A70" s="102">
        <v>1.3</v>
      </c>
      <c r="B70" s="96" t="s">
        <v>163</v>
      </c>
      <c r="C70" s="100">
        <f>C19-C45</f>
        <v>734800</v>
      </c>
      <c r="D70" s="100">
        <f>D19-D45</f>
        <v>0</v>
      </c>
      <c r="E70" s="119">
        <f t="shared" si="0"/>
        <v>734800</v>
      </c>
      <c r="F70" s="100"/>
      <c r="G70" s="60"/>
      <c r="H70" s="91"/>
    </row>
    <row r="71" spans="1:8" s="58" customFormat="1" ht="15.75" customHeight="1">
      <c r="A71" s="102">
        <v>1.4</v>
      </c>
      <c r="B71" s="96" t="s">
        <v>136</v>
      </c>
      <c r="C71" s="100">
        <f>C22-C49</f>
        <v>0</v>
      </c>
      <c r="D71" s="100">
        <f>D22-D49</f>
        <v>0</v>
      </c>
      <c r="E71" s="119">
        <f t="shared" si="0"/>
        <v>0</v>
      </c>
      <c r="F71" s="100"/>
      <c r="G71" s="59"/>
      <c r="H71" s="91"/>
    </row>
    <row r="72" spans="1:8" s="58" customFormat="1" ht="15.75" customHeight="1">
      <c r="A72" s="80">
        <v>2</v>
      </c>
      <c r="B72" s="81" t="s">
        <v>130</v>
      </c>
      <c r="C72" s="82">
        <f>C25-C51</f>
        <v>0</v>
      </c>
      <c r="D72" s="82">
        <f>D25-D51</f>
        <v>0</v>
      </c>
      <c r="E72" s="119">
        <f t="shared" si="0"/>
        <v>0</v>
      </c>
      <c r="F72" s="82"/>
      <c r="G72" s="82"/>
      <c r="H72" s="91"/>
    </row>
    <row r="73" spans="1:8" s="58" customFormat="1" ht="15.75" customHeight="1">
      <c r="A73" s="80">
        <v>3</v>
      </c>
      <c r="B73" s="81" t="s">
        <v>139</v>
      </c>
      <c r="C73" s="82">
        <f>C28-C55</f>
        <v>8500</v>
      </c>
      <c r="D73" s="82">
        <f>D28-D55</f>
        <v>0</v>
      </c>
      <c r="E73" s="119">
        <f t="shared" si="0"/>
        <v>8500</v>
      </c>
      <c r="F73" s="123"/>
      <c r="G73" s="84"/>
      <c r="H73" s="91"/>
    </row>
    <row r="74" spans="1:8" s="58" customFormat="1" ht="15.75" customHeight="1">
      <c r="A74" s="65">
        <v>4</v>
      </c>
      <c r="B74" s="79" t="s">
        <v>180</v>
      </c>
      <c r="C74" s="59">
        <f>C31-C60</f>
        <v>0</v>
      </c>
      <c r="D74" s="59">
        <f>D31-D60</f>
        <v>0</v>
      </c>
      <c r="E74" s="119">
        <f t="shared" si="0"/>
        <v>0</v>
      </c>
      <c r="F74" s="119"/>
      <c r="G74" s="61"/>
      <c r="H74" s="91"/>
    </row>
    <row r="75" spans="1:8" s="58" customFormat="1" ht="15.75" customHeight="1">
      <c r="A75" s="65">
        <v>5</v>
      </c>
      <c r="B75" s="79" t="s">
        <v>124</v>
      </c>
      <c r="C75" s="59">
        <f>C34-C65</f>
        <v>0</v>
      </c>
      <c r="D75" s="59">
        <v>0</v>
      </c>
      <c r="E75" s="119">
        <f t="shared" si="0"/>
        <v>0</v>
      </c>
      <c r="F75" s="119"/>
      <c r="G75" s="61"/>
      <c r="H75" s="91"/>
    </row>
    <row r="76" spans="1:8" s="61" customFormat="1" ht="18">
      <c r="A76" s="113"/>
      <c r="B76" s="85" t="s">
        <v>182</v>
      </c>
      <c r="H76" s="90"/>
    </row>
    <row r="77" spans="1:8" s="61" customFormat="1" ht="18">
      <c r="A77" s="113"/>
      <c r="B77" s="86" t="s">
        <v>28</v>
      </c>
      <c r="C77" s="167" t="s">
        <v>111</v>
      </c>
      <c r="D77" s="167"/>
      <c r="E77" s="112"/>
      <c r="F77" s="112"/>
      <c r="H77" s="90"/>
    </row>
    <row r="78" spans="1:8" s="61" customFormat="1" ht="18">
      <c r="A78" s="113"/>
      <c r="B78" s="70"/>
      <c r="H78" s="90"/>
    </row>
    <row r="79" spans="1:8" s="61" customFormat="1" ht="18">
      <c r="A79" s="113"/>
      <c r="B79" s="70"/>
      <c r="H79" s="90"/>
    </row>
    <row r="80" spans="1:8" s="61" customFormat="1" ht="18">
      <c r="A80" s="113"/>
      <c r="B80" s="70"/>
      <c r="H80" s="90"/>
    </row>
    <row r="81" spans="1:8" s="61" customFormat="1" ht="18">
      <c r="A81" s="113"/>
      <c r="B81" s="87" t="s">
        <v>29</v>
      </c>
      <c r="C81" s="171" t="s">
        <v>125</v>
      </c>
      <c r="D81" s="171"/>
      <c r="E81" s="115"/>
      <c r="F81" s="115"/>
      <c r="H81" s="90"/>
    </row>
    <row r="82" spans="1:8" s="61" customFormat="1" ht="18">
      <c r="A82" s="113"/>
      <c r="B82" s="87"/>
      <c r="C82" s="115"/>
      <c r="D82" s="115"/>
      <c r="E82" s="115"/>
      <c r="F82" s="115"/>
      <c r="H82" s="90"/>
    </row>
    <row r="83" spans="1:8" s="61" customFormat="1" ht="18">
      <c r="A83" s="113"/>
      <c r="B83" s="87"/>
      <c r="C83" s="115"/>
      <c r="D83" s="115"/>
      <c r="E83" s="115"/>
      <c r="F83" s="115"/>
      <c r="H83" s="90"/>
    </row>
    <row r="84" spans="1:8" s="61" customFormat="1" ht="18">
      <c r="A84" s="113"/>
      <c r="B84" s="87"/>
      <c r="C84" s="115"/>
      <c r="D84" s="115"/>
      <c r="E84" s="115"/>
      <c r="F84" s="115"/>
      <c r="H84" s="90"/>
    </row>
    <row r="85" spans="1:8" s="61" customFormat="1" ht="18">
      <c r="A85" s="113"/>
      <c r="B85" s="87"/>
      <c r="C85" s="115"/>
      <c r="D85" s="115"/>
      <c r="E85" s="115"/>
      <c r="F85" s="115"/>
      <c r="H85" s="90"/>
    </row>
    <row r="86" spans="1:8" s="61" customFormat="1" ht="18">
      <c r="A86" s="113"/>
      <c r="B86" s="87"/>
      <c r="C86" s="115"/>
      <c r="D86" s="115"/>
      <c r="E86" s="115"/>
      <c r="F86" s="115"/>
      <c r="H86" s="90"/>
    </row>
    <row r="87" spans="1:8" s="61" customFormat="1" ht="18">
      <c r="A87" s="113"/>
      <c r="B87" s="87"/>
      <c r="C87" s="115"/>
      <c r="D87" s="115"/>
      <c r="E87" s="115"/>
      <c r="F87" s="115"/>
      <c r="H87" s="90"/>
    </row>
    <row r="88" spans="1:8" s="61" customFormat="1" ht="18">
      <c r="A88" s="113"/>
      <c r="B88" s="87"/>
      <c r="C88" s="115"/>
      <c r="D88" s="115"/>
      <c r="E88" s="115"/>
      <c r="F88" s="115"/>
      <c r="H88" s="90"/>
    </row>
    <row r="89" spans="1:8" s="61" customFormat="1" ht="18">
      <c r="A89" s="113"/>
      <c r="B89" s="87"/>
      <c r="C89" s="115"/>
      <c r="D89" s="115"/>
      <c r="E89" s="115"/>
      <c r="F89" s="115"/>
      <c r="H89" s="90"/>
    </row>
    <row r="90" spans="1:8" s="61" customFormat="1" ht="18">
      <c r="A90" s="113"/>
      <c r="B90" s="87"/>
      <c r="C90" s="115"/>
      <c r="D90" s="115"/>
      <c r="E90" s="115"/>
      <c r="F90" s="115"/>
      <c r="H90" s="90"/>
    </row>
    <row r="91" spans="1:8" s="61" customFormat="1" ht="18">
      <c r="A91" s="168" t="s">
        <v>0</v>
      </c>
      <c r="B91" s="168"/>
      <c r="C91" s="168"/>
      <c r="D91" s="168"/>
      <c r="E91" s="113"/>
      <c r="F91" s="113"/>
      <c r="G91" s="69"/>
      <c r="H91" s="90"/>
    </row>
    <row r="92" spans="1:8" s="61" customFormat="1" ht="18">
      <c r="A92" s="168" t="s">
        <v>1</v>
      </c>
      <c r="B92" s="168"/>
      <c r="C92" s="168"/>
      <c r="D92" s="168"/>
      <c r="E92" s="113"/>
      <c r="F92" s="113"/>
      <c r="G92" s="69"/>
      <c r="H92" s="90"/>
    </row>
    <row r="93" spans="1:8" s="58" customFormat="1" ht="24.75" customHeight="1">
      <c r="A93" s="169" t="s">
        <v>112</v>
      </c>
      <c r="B93" s="169"/>
      <c r="C93" s="169"/>
      <c r="H93" s="91"/>
    </row>
    <row r="94" spans="1:8" s="58" customFormat="1" ht="24" customHeight="1">
      <c r="A94" s="169" t="s">
        <v>2</v>
      </c>
      <c r="B94" s="169"/>
      <c r="C94" s="169"/>
      <c r="H94" s="91"/>
    </row>
    <row r="95" spans="1:8" s="61" customFormat="1" ht="20.25">
      <c r="A95" s="170" t="s">
        <v>3</v>
      </c>
      <c r="B95" s="170"/>
      <c r="C95" s="170"/>
      <c r="D95" s="170"/>
      <c r="E95" s="114"/>
      <c r="F95" s="114"/>
      <c r="G95" s="71"/>
      <c r="H95" s="90"/>
    </row>
    <row r="96" spans="1:8" s="61" customFormat="1" ht="18">
      <c r="A96" s="168" t="s">
        <v>113</v>
      </c>
      <c r="B96" s="168"/>
      <c r="C96" s="168"/>
      <c r="D96" s="168"/>
      <c r="E96" s="113"/>
      <c r="F96" s="113"/>
      <c r="G96" s="69"/>
      <c r="H96" s="90"/>
    </row>
    <row r="97" spans="1:7" ht="18">
      <c r="A97" s="166" t="s">
        <v>126</v>
      </c>
      <c r="B97" s="166"/>
      <c r="C97" s="166"/>
      <c r="D97" s="166"/>
      <c r="E97" s="111"/>
      <c r="F97" s="111"/>
      <c r="G97" s="72"/>
    </row>
    <row r="98" spans="4:6" ht="13.5" customHeight="1">
      <c r="D98" s="75" t="s">
        <v>22</v>
      </c>
      <c r="E98" s="75"/>
      <c r="F98" s="75"/>
    </row>
    <row r="99" spans="1:8" s="77" customFormat="1" ht="34.5" customHeight="1">
      <c r="A99" s="64" t="s">
        <v>4</v>
      </c>
      <c r="B99" s="64" t="s">
        <v>20</v>
      </c>
      <c r="C99" s="76" t="s">
        <v>21</v>
      </c>
      <c r="D99" s="64" t="s">
        <v>6</v>
      </c>
      <c r="E99" s="118"/>
      <c r="F99" s="118"/>
      <c r="H99" s="92"/>
    </row>
    <row r="100" spans="1:8" s="58" customFormat="1" ht="18.75" customHeight="1">
      <c r="A100" s="65" t="s">
        <v>18</v>
      </c>
      <c r="B100" s="78" t="s">
        <v>24</v>
      </c>
      <c r="C100" s="59">
        <f>C101+C123+C126+C129+C132+C135</f>
        <v>1481096260</v>
      </c>
      <c r="D100" s="79"/>
      <c r="E100" s="126"/>
      <c r="F100" s="126"/>
      <c r="H100" s="91"/>
    </row>
    <row r="101" spans="1:8" s="58" customFormat="1" ht="18.75" customHeight="1">
      <c r="A101" s="65">
        <v>1</v>
      </c>
      <c r="B101" s="79" t="s">
        <v>108</v>
      </c>
      <c r="C101" s="59">
        <f>C102+C105+C108+C111+C114+C117+C120</f>
        <v>674006100</v>
      </c>
      <c r="D101" s="79"/>
      <c r="E101" s="126"/>
      <c r="F101" s="126"/>
      <c r="H101" s="91"/>
    </row>
    <row r="102" spans="1:8" s="58" customFormat="1" ht="18.75" customHeight="1">
      <c r="A102" s="80">
        <v>1.1</v>
      </c>
      <c r="B102" s="81" t="s">
        <v>109</v>
      </c>
      <c r="C102" s="82">
        <f>C103+C104</f>
        <v>360630000</v>
      </c>
      <c r="D102" s="79"/>
      <c r="E102" s="126"/>
      <c r="F102" s="126"/>
      <c r="H102" s="91"/>
    </row>
    <row r="103" spans="1:8" s="58" customFormat="1" ht="18.75" customHeight="1">
      <c r="A103" s="65"/>
      <c r="B103" s="83" t="s">
        <v>27</v>
      </c>
      <c r="C103" s="60">
        <v>0</v>
      </c>
      <c r="D103" s="79"/>
      <c r="E103" s="126"/>
      <c r="F103" s="126"/>
      <c r="H103" s="91"/>
    </row>
    <row r="104" spans="1:8" s="58" customFormat="1" ht="18.75" customHeight="1">
      <c r="A104" s="65"/>
      <c r="B104" s="83" t="s">
        <v>131</v>
      </c>
      <c r="C104" s="60">
        <f>G104+H104</f>
        <v>360630000</v>
      </c>
      <c r="D104" s="79"/>
      <c r="E104" s="79"/>
      <c r="F104" s="79"/>
      <c r="G104" s="60">
        <v>183105000</v>
      </c>
      <c r="H104" s="91">
        <v>177525000</v>
      </c>
    </row>
    <row r="105" spans="1:8" s="58" customFormat="1" ht="18.75" customHeight="1">
      <c r="A105" s="80">
        <v>1.2</v>
      </c>
      <c r="B105" s="81" t="s">
        <v>115</v>
      </c>
      <c r="C105" s="82">
        <f>C106+C107</f>
        <v>23987000</v>
      </c>
      <c r="D105" s="79"/>
      <c r="E105" s="79"/>
      <c r="F105" s="79"/>
      <c r="G105" s="82">
        <f>G106+G107</f>
        <v>12107000</v>
      </c>
      <c r="H105" s="91"/>
    </row>
    <row r="106" spans="1:8" s="58" customFormat="1" ht="18.75" customHeight="1">
      <c r="A106" s="65"/>
      <c r="B106" s="83" t="s">
        <v>27</v>
      </c>
      <c r="C106" s="60">
        <v>0</v>
      </c>
      <c r="D106" s="79"/>
      <c r="E106" s="79"/>
      <c r="F106" s="79"/>
      <c r="G106" s="60">
        <v>0</v>
      </c>
      <c r="H106" s="91"/>
    </row>
    <row r="107" spans="1:8" s="58" customFormat="1" ht="18.75" customHeight="1">
      <c r="A107" s="65"/>
      <c r="B107" s="83" t="s">
        <v>114</v>
      </c>
      <c r="C107" s="60">
        <f>G107+H107</f>
        <v>23987000</v>
      </c>
      <c r="D107" s="79"/>
      <c r="E107" s="79"/>
      <c r="F107" s="79"/>
      <c r="G107" s="60">
        <v>12107000</v>
      </c>
      <c r="H107" s="91">
        <v>11880000</v>
      </c>
    </row>
    <row r="108" spans="1:8" s="58" customFormat="1" ht="18.75" customHeight="1">
      <c r="A108" s="65">
        <v>1.3</v>
      </c>
      <c r="B108" s="79" t="s">
        <v>116</v>
      </c>
      <c r="C108" s="59">
        <f>C109+C110</f>
        <v>106031700</v>
      </c>
      <c r="D108" s="79"/>
      <c r="E108" s="79"/>
      <c r="F108" s="79"/>
      <c r="G108" s="60">
        <f>G109+G110</f>
        <v>48805700</v>
      </c>
      <c r="H108" s="91"/>
    </row>
    <row r="109" spans="1:8" s="58" customFormat="1" ht="18.75" customHeight="1">
      <c r="A109" s="65"/>
      <c r="B109" s="83" t="s">
        <v>27</v>
      </c>
      <c r="C109" s="60">
        <v>11700</v>
      </c>
      <c r="D109" s="79"/>
      <c r="E109" s="79"/>
      <c r="F109" s="79"/>
      <c r="G109" s="60">
        <v>11700</v>
      </c>
      <c r="H109" s="91"/>
    </row>
    <row r="110" spans="1:8" s="58" customFormat="1" ht="18.75" customHeight="1">
      <c r="A110" s="65"/>
      <c r="B110" s="83" t="s">
        <v>114</v>
      </c>
      <c r="C110" s="60">
        <f>G110+H110</f>
        <v>106020000</v>
      </c>
      <c r="D110" s="79"/>
      <c r="E110" s="79"/>
      <c r="F110" s="79"/>
      <c r="G110" s="60">
        <v>48794000</v>
      </c>
      <c r="H110" s="91">
        <v>57226000</v>
      </c>
    </row>
    <row r="111" spans="1:8" s="58" customFormat="1" ht="18.75" customHeight="1">
      <c r="A111" s="65">
        <v>1.4</v>
      </c>
      <c r="B111" s="79" t="s">
        <v>117</v>
      </c>
      <c r="C111" s="59">
        <f>C112+C113</f>
        <v>17100000</v>
      </c>
      <c r="D111" s="79"/>
      <c r="E111" s="79"/>
      <c r="F111" s="79"/>
      <c r="G111" s="59">
        <f>G112+G113</f>
        <v>7870000</v>
      </c>
      <c r="H111" s="91"/>
    </row>
    <row r="112" spans="1:8" s="58" customFormat="1" ht="18.75" customHeight="1">
      <c r="A112" s="65"/>
      <c r="B112" s="83" t="s">
        <v>27</v>
      </c>
      <c r="C112" s="60">
        <v>0</v>
      </c>
      <c r="D112" s="79"/>
      <c r="E112" s="79"/>
      <c r="F112" s="79"/>
      <c r="G112" s="60">
        <v>0</v>
      </c>
      <c r="H112" s="91"/>
    </row>
    <row r="113" spans="1:8" s="58" customFormat="1" ht="18.75" customHeight="1">
      <c r="A113" s="65"/>
      <c r="B113" s="83" t="s">
        <v>114</v>
      </c>
      <c r="C113" s="60">
        <f>G113+H113</f>
        <v>17100000</v>
      </c>
      <c r="D113" s="79"/>
      <c r="E113" s="79"/>
      <c r="F113" s="79"/>
      <c r="G113" s="60">
        <v>7870000</v>
      </c>
      <c r="H113" s="91">
        <v>9230000</v>
      </c>
    </row>
    <row r="114" spans="1:8" s="58" customFormat="1" ht="18.75" customHeight="1">
      <c r="A114" s="65">
        <v>1.5</v>
      </c>
      <c r="B114" s="81" t="s">
        <v>118</v>
      </c>
      <c r="C114" s="82">
        <f>C115+C116</f>
        <v>15645000</v>
      </c>
      <c r="D114" s="79"/>
      <c r="E114" s="79"/>
      <c r="F114" s="79"/>
      <c r="G114" s="82">
        <f>G115+G116</f>
        <v>15645000</v>
      </c>
      <c r="H114" s="91"/>
    </row>
    <row r="115" spans="1:8" s="58" customFormat="1" ht="18.75" customHeight="1">
      <c r="A115" s="65"/>
      <c r="B115" s="83" t="s">
        <v>27</v>
      </c>
      <c r="C115" s="60">
        <v>45000</v>
      </c>
      <c r="D115" s="79"/>
      <c r="E115" s="79"/>
      <c r="F115" s="79"/>
      <c r="G115" s="60">
        <v>45000</v>
      </c>
      <c r="H115" s="91"/>
    </row>
    <row r="116" spans="1:8" s="58" customFormat="1" ht="18.75" customHeight="1">
      <c r="A116" s="65"/>
      <c r="B116" s="83" t="s">
        <v>114</v>
      </c>
      <c r="C116" s="60">
        <v>15600000</v>
      </c>
      <c r="D116" s="79"/>
      <c r="E116" s="79"/>
      <c r="F116" s="79"/>
      <c r="G116" s="60">
        <v>15600000</v>
      </c>
      <c r="H116" s="91"/>
    </row>
    <row r="117" spans="1:8" s="58" customFormat="1" ht="18.75" customHeight="1">
      <c r="A117" s="65">
        <v>1.6</v>
      </c>
      <c r="B117" s="81" t="s">
        <v>119</v>
      </c>
      <c r="C117" s="82">
        <f>C118+C119</f>
        <v>145482400</v>
      </c>
      <c r="D117" s="79"/>
      <c r="E117" s="79"/>
      <c r="F117" s="79"/>
      <c r="G117" s="82">
        <f>G118+G119</f>
        <v>67027400</v>
      </c>
      <c r="H117" s="91"/>
    </row>
    <row r="118" spans="1:8" s="58" customFormat="1" ht="18.75" customHeight="1">
      <c r="A118" s="65"/>
      <c r="B118" s="83" t="s">
        <v>27</v>
      </c>
      <c r="C118" s="60">
        <v>132400</v>
      </c>
      <c r="D118" s="79"/>
      <c r="E118" s="79"/>
      <c r="F118" s="79"/>
      <c r="G118" s="60">
        <v>132400</v>
      </c>
      <c r="H118" s="91"/>
    </row>
    <row r="119" spans="1:8" s="58" customFormat="1" ht="18.75" customHeight="1">
      <c r="A119" s="65"/>
      <c r="B119" s="83" t="s">
        <v>114</v>
      </c>
      <c r="C119" s="60">
        <f>G119+H119</f>
        <v>145350000</v>
      </c>
      <c r="D119" s="79"/>
      <c r="E119" s="79"/>
      <c r="F119" s="79"/>
      <c r="G119" s="60">
        <v>66895000</v>
      </c>
      <c r="H119" s="91">
        <v>78455000</v>
      </c>
    </row>
    <row r="120" spans="1:8" s="58" customFormat="1" ht="18.75" customHeight="1">
      <c r="A120" s="65">
        <v>1.7</v>
      </c>
      <c r="B120" s="81" t="s">
        <v>144</v>
      </c>
      <c r="C120" s="82">
        <f>C121+C122</f>
        <v>5130000</v>
      </c>
      <c r="D120" s="79"/>
      <c r="E120" s="79"/>
      <c r="F120" s="79"/>
      <c r="G120" s="82">
        <f>G121+G122</f>
        <v>2361000</v>
      </c>
      <c r="H120" s="91"/>
    </row>
    <row r="121" spans="1:8" s="58" customFormat="1" ht="18.75" customHeight="1">
      <c r="A121" s="65"/>
      <c r="B121" s="83" t="s">
        <v>27</v>
      </c>
      <c r="C121" s="60">
        <v>0</v>
      </c>
      <c r="D121" s="79"/>
      <c r="E121" s="79"/>
      <c r="F121" s="79"/>
      <c r="G121" s="60">
        <v>0</v>
      </c>
      <c r="H121" s="91"/>
    </row>
    <row r="122" spans="1:8" s="58" customFormat="1" ht="18.75" customHeight="1">
      <c r="A122" s="65"/>
      <c r="B122" s="83" t="s">
        <v>114</v>
      </c>
      <c r="C122" s="60">
        <f>G122+H122</f>
        <v>5130000</v>
      </c>
      <c r="D122" s="79"/>
      <c r="E122" s="79"/>
      <c r="F122" s="79"/>
      <c r="G122" s="60">
        <v>2361000</v>
      </c>
      <c r="H122" s="91">
        <v>2769000</v>
      </c>
    </row>
    <row r="123" spans="1:8" s="84" customFormat="1" ht="18.75" customHeight="1">
      <c r="A123" s="80">
        <v>2</v>
      </c>
      <c r="B123" s="81" t="s">
        <v>147</v>
      </c>
      <c r="C123" s="82">
        <f>C124+C125</f>
        <v>43937000</v>
      </c>
      <c r="D123" s="81"/>
      <c r="E123" s="81"/>
      <c r="F123" s="81"/>
      <c r="G123" s="82">
        <f>G124+G125</f>
        <v>43937000</v>
      </c>
      <c r="H123" s="93"/>
    </row>
    <row r="124" spans="1:8" s="61" customFormat="1" ht="18.75" customHeight="1">
      <c r="A124" s="65"/>
      <c r="B124" s="83" t="s">
        <v>27</v>
      </c>
      <c r="C124" s="60">
        <v>17000</v>
      </c>
      <c r="D124" s="83"/>
      <c r="E124" s="83"/>
      <c r="F124" s="83"/>
      <c r="G124" s="60">
        <v>17000</v>
      </c>
      <c r="H124" s="90"/>
    </row>
    <row r="125" spans="1:8" s="61" customFormat="1" ht="18.75" customHeight="1">
      <c r="A125" s="65"/>
      <c r="B125" s="83" t="s">
        <v>114</v>
      </c>
      <c r="C125" s="60">
        <f>G125+H125</f>
        <v>43920000</v>
      </c>
      <c r="D125" s="83"/>
      <c r="E125" s="83"/>
      <c r="F125" s="83"/>
      <c r="G125" s="60">
        <v>43920000</v>
      </c>
      <c r="H125" s="90"/>
    </row>
    <row r="126" spans="1:8" s="84" customFormat="1" ht="18.75" customHeight="1">
      <c r="A126" s="80">
        <v>3</v>
      </c>
      <c r="B126" s="81" t="s">
        <v>148</v>
      </c>
      <c r="C126" s="82">
        <f>C127+C128</f>
        <v>231900000</v>
      </c>
      <c r="D126" s="81"/>
      <c r="E126" s="81"/>
      <c r="F126" s="81"/>
      <c r="G126" s="82">
        <f>G127+G128</f>
        <v>87780000</v>
      </c>
      <c r="H126" s="93"/>
    </row>
    <row r="127" spans="1:8" s="61" customFormat="1" ht="18.75" customHeight="1">
      <c r="A127" s="65"/>
      <c r="B127" s="83" t="s">
        <v>27</v>
      </c>
      <c r="C127" s="60">
        <v>0</v>
      </c>
      <c r="D127" s="83"/>
      <c r="E127" s="83"/>
      <c r="F127" s="83"/>
      <c r="G127" s="60">
        <v>0</v>
      </c>
      <c r="H127" s="90"/>
    </row>
    <row r="128" spans="1:8" s="61" customFormat="1" ht="18.75" customHeight="1">
      <c r="A128" s="65"/>
      <c r="B128" s="83" t="s">
        <v>114</v>
      </c>
      <c r="C128" s="60">
        <f>G128+H128</f>
        <v>231900000</v>
      </c>
      <c r="D128" s="83"/>
      <c r="E128" s="83"/>
      <c r="F128" s="83"/>
      <c r="G128" s="60">
        <v>87780000</v>
      </c>
      <c r="H128" s="90">
        <v>144120000</v>
      </c>
    </row>
    <row r="129" spans="1:8" s="61" customFormat="1" ht="18.75" customHeight="1">
      <c r="A129" s="65">
        <v>4</v>
      </c>
      <c r="B129" s="79" t="s">
        <v>149</v>
      </c>
      <c r="C129" s="59">
        <f>C130+C131</f>
        <v>143265500</v>
      </c>
      <c r="D129" s="83" t="s">
        <v>121</v>
      </c>
      <c r="E129" s="83"/>
      <c r="F129" s="83"/>
      <c r="G129" s="59">
        <f>G130+G131</f>
        <v>54085500</v>
      </c>
      <c r="H129" s="90"/>
    </row>
    <row r="130" spans="1:8" s="61" customFormat="1" ht="18.75" customHeight="1">
      <c r="A130" s="65"/>
      <c r="B130" s="83" t="s">
        <v>27</v>
      </c>
      <c r="C130" s="60">
        <v>185500</v>
      </c>
      <c r="D130" s="83"/>
      <c r="E130" s="83"/>
      <c r="F130" s="83"/>
      <c r="G130" s="60">
        <v>185500</v>
      </c>
      <c r="H130" s="90"/>
    </row>
    <row r="131" spans="1:8" s="61" customFormat="1" ht="18.75" customHeight="1">
      <c r="A131" s="65"/>
      <c r="B131" s="83" t="s">
        <v>114</v>
      </c>
      <c r="C131" s="60">
        <f>G131+H131</f>
        <v>143080000</v>
      </c>
      <c r="D131" s="83"/>
      <c r="E131" s="83"/>
      <c r="F131" s="83"/>
      <c r="G131" s="60">
        <v>53900000</v>
      </c>
      <c r="H131" s="90">
        <v>89180000</v>
      </c>
    </row>
    <row r="132" spans="1:8" s="61" customFormat="1" ht="18.75" customHeight="1">
      <c r="A132" s="65">
        <v>5</v>
      </c>
      <c r="B132" s="79" t="s">
        <v>123</v>
      </c>
      <c r="C132" s="59">
        <f>C133+C134</f>
        <v>85320000</v>
      </c>
      <c r="D132" s="83" t="s">
        <v>122</v>
      </c>
      <c r="E132" s="83"/>
      <c r="F132" s="83"/>
      <c r="G132" s="59">
        <f>G133+G134</f>
        <v>41040000</v>
      </c>
      <c r="H132" s="90"/>
    </row>
    <row r="133" spans="1:8" s="61" customFormat="1" ht="18.75" customHeight="1">
      <c r="A133" s="65"/>
      <c r="B133" s="83" t="s">
        <v>27</v>
      </c>
      <c r="C133" s="60">
        <v>0</v>
      </c>
      <c r="D133" s="83"/>
      <c r="E133" s="83"/>
      <c r="F133" s="83"/>
      <c r="G133" s="60">
        <v>0</v>
      </c>
      <c r="H133" s="90"/>
    </row>
    <row r="134" spans="1:8" s="61" customFormat="1" ht="18.75" customHeight="1">
      <c r="A134" s="65"/>
      <c r="B134" s="83" t="s">
        <v>114</v>
      </c>
      <c r="C134" s="60">
        <f>G134+H134</f>
        <v>85320000</v>
      </c>
      <c r="D134" s="83"/>
      <c r="E134" s="83"/>
      <c r="F134" s="83"/>
      <c r="G134" s="60">
        <v>41040000</v>
      </c>
      <c r="H134" s="90">
        <v>44280000</v>
      </c>
    </row>
    <row r="135" spans="1:8" s="61" customFormat="1" ht="18.75" customHeight="1">
      <c r="A135" s="65">
        <v>6</v>
      </c>
      <c r="B135" s="79" t="s">
        <v>124</v>
      </c>
      <c r="C135" s="59">
        <f>C136+C137</f>
        <v>302667660</v>
      </c>
      <c r="D135" s="83" t="s">
        <v>122</v>
      </c>
      <c r="E135" s="83"/>
      <c r="F135" s="83"/>
      <c r="G135" s="59">
        <f>G136+G137</f>
        <v>302667660</v>
      </c>
      <c r="H135" s="90"/>
    </row>
    <row r="136" spans="1:8" s="61" customFormat="1" ht="18.75" customHeight="1">
      <c r="A136" s="65"/>
      <c r="B136" s="83" t="s">
        <v>27</v>
      </c>
      <c r="C136" s="60">
        <v>0</v>
      </c>
      <c r="D136" s="83"/>
      <c r="E136" s="83"/>
      <c r="F136" s="83"/>
      <c r="G136" s="60">
        <v>0</v>
      </c>
      <c r="H136" s="90"/>
    </row>
    <row r="137" spans="1:8" s="61" customFormat="1" ht="18.75" customHeight="1">
      <c r="A137" s="65"/>
      <c r="B137" s="83" t="s">
        <v>114</v>
      </c>
      <c r="C137" s="60">
        <v>302667660</v>
      </c>
      <c r="D137" s="83"/>
      <c r="E137" s="83"/>
      <c r="F137" s="83"/>
      <c r="G137" s="60">
        <v>302667660</v>
      </c>
      <c r="H137" s="90"/>
    </row>
    <row r="138" spans="1:8" s="58" customFormat="1" ht="18.75" customHeight="1">
      <c r="A138" s="65" t="s">
        <v>19</v>
      </c>
      <c r="B138" s="66" t="s">
        <v>23</v>
      </c>
      <c r="C138" s="59">
        <f>C139+C147+C151+C152+C153+C154</f>
        <v>1481096260</v>
      </c>
      <c r="D138" s="79"/>
      <c r="E138" s="79"/>
      <c r="F138" s="79"/>
      <c r="G138" s="59">
        <f>G139+G147+G151+G152+G153+G154</f>
        <v>370763900</v>
      </c>
      <c r="H138" s="91"/>
    </row>
    <row r="139" spans="1:8" s="58" customFormat="1" ht="18.75" customHeight="1">
      <c r="A139" s="65">
        <v>1</v>
      </c>
      <c r="B139" s="79" t="s">
        <v>108</v>
      </c>
      <c r="C139" s="59">
        <f>C140+C141+C142+C143+C144+C145+C146</f>
        <v>674006100</v>
      </c>
      <c r="D139" s="79"/>
      <c r="E139" s="79"/>
      <c r="F139" s="79"/>
      <c r="G139" s="59">
        <f>G140+G141+G142+G143+G144+G145+G146</f>
        <v>326826900</v>
      </c>
      <c r="H139" s="91"/>
    </row>
    <row r="140" spans="1:8" s="58" customFormat="1" ht="18.75" customHeight="1">
      <c r="A140" s="80">
        <v>1.1</v>
      </c>
      <c r="B140" s="81" t="s">
        <v>150</v>
      </c>
      <c r="C140" s="82">
        <f>C104</f>
        <v>360630000</v>
      </c>
      <c r="D140" s="79"/>
      <c r="E140" s="79"/>
      <c r="F140" s="79"/>
      <c r="G140" s="82">
        <v>174250500</v>
      </c>
      <c r="H140" s="91"/>
    </row>
    <row r="141" spans="1:8" s="58" customFormat="1" ht="18.75" customHeight="1">
      <c r="A141" s="80">
        <v>1.2</v>
      </c>
      <c r="B141" s="81" t="s">
        <v>115</v>
      </c>
      <c r="C141" s="82">
        <v>23987000</v>
      </c>
      <c r="D141" s="79"/>
      <c r="E141" s="79"/>
      <c r="F141" s="79"/>
      <c r="G141" s="82">
        <v>11196900</v>
      </c>
      <c r="H141" s="91"/>
    </row>
    <row r="142" spans="1:8" s="58" customFormat="1" ht="18.75" customHeight="1">
      <c r="A142" s="65">
        <v>1.3</v>
      </c>
      <c r="B142" s="79" t="s">
        <v>116</v>
      </c>
      <c r="C142" s="60">
        <f>C108</f>
        <v>106031700</v>
      </c>
      <c r="D142" s="79"/>
      <c r="E142" s="79"/>
      <c r="F142" s="79"/>
      <c r="G142" s="60">
        <v>48800000</v>
      </c>
      <c r="H142" s="91"/>
    </row>
    <row r="143" spans="1:8" s="58" customFormat="1" ht="18.75" customHeight="1">
      <c r="A143" s="65">
        <v>1.4</v>
      </c>
      <c r="B143" s="79" t="s">
        <v>117</v>
      </c>
      <c r="C143" s="59">
        <f>C111</f>
        <v>17100000</v>
      </c>
      <c r="D143" s="79"/>
      <c r="E143" s="79"/>
      <c r="F143" s="79"/>
      <c r="G143" s="59">
        <v>7781500</v>
      </c>
      <c r="H143" s="91"/>
    </row>
    <row r="144" spans="1:8" s="58" customFormat="1" ht="18.75" customHeight="1">
      <c r="A144" s="65">
        <v>1.5</v>
      </c>
      <c r="B144" s="81" t="s">
        <v>145</v>
      </c>
      <c r="C144" s="82">
        <v>15645000</v>
      </c>
      <c r="D144" s="79"/>
      <c r="E144" s="79"/>
      <c r="F144" s="79"/>
      <c r="G144" s="82">
        <v>15645000</v>
      </c>
      <c r="H144" s="91"/>
    </row>
    <row r="145" spans="1:8" s="58" customFormat="1" ht="18.75" customHeight="1">
      <c r="A145" s="65">
        <v>1.6</v>
      </c>
      <c r="B145" s="81" t="s">
        <v>146</v>
      </c>
      <c r="C145" s="82">
        <f>C117</f>
        <v>145482400</v>
      </c>
      <c r="D145" s="79"/>
      <c r="E145" s="79"/>
      <c r="F145" s="79"/>
      <c r="G145" s="82">
        <v>66792000</v>
      </c>
      <c r="H145" s="91"/>
    </row>
    <row r="146" spans="1:8" s="58" customFormat="1" ht="18.75" customHeight="1">
      <c r="A146" s="65">
        <v>1.7</v>
      </c>
      <c r="B146" s="81" t="s">
        <v>144</v>
      </c>
      <c r="C146" s="82">
        <f>C120</f>
        <v>5130000</v>
      </c>
      <c r="D146" s="79"/>
      <c r="E146" s="79"/>
      <c r="F146" s="79"/>
      <c r="G146" s="82">
        <v>2361000</v>
      </c>
      <c r="H146" s="91"/>
    </row>
    <row r="147" spans="1:8" s="84" customFormat="1" ht="18.75" customHeight="1">
      <c r="A147" s="80">
        <v>2</v>
      </c>
      <c r="B147" s="81" t="s">
        <v>147</v>
      </c>
      <c r="C147" s="82">
        <f>C148+C149+C150</f>
        <v>43937000</v>
      </c>
      <c r="D147" s="81"/>
      <c r="E147" s="81"/>
      <c r="F147" s="81"/>
      <c r="G147" s="82">
        <f>G148+G149+G150</f>
        <v>43937000</v>
      </c>
      <c r="H147" s="93"/>
    </row>
    <row r="148" spans="1:8" s="84" customFormat="1" ht="18.75" customHeight="1">
      <c r="A148" s="88">
        <v>1</v>
      </c>
      <c r="B148" s="67" t="s">
        <v>127</v>
      </c>
      <c r="C148" s="62">
        <v>5400000</v>
      </c>
      <c r="D148" s="62"/>
      <c r="E148" s="62"/>
      <c r="F148" s="62"/>
      <c r="G148" s="62">
        <v>5400000</v>
      </c>
      <c r="H148" s="93"/>
    </row>
    <row r="149" spans="1:8" s="84" customFormat="1" ht="18.75" customHeight="1">
      <c r="A149" s="88">
        <v>2</v>
      </c>
      <c r="B149" s="68" t="s">
        <v>128</v>
      </c>
      <c r="C149" s="62">
        <v>2017000</v>
      </c>
      <c r="D149" s="62"/>
      <c r="E149" s="62"/>
      <c r="F149" s="62"/>
      <c r="G149" s="62">
        <v>2017000</v>
      </c>
      <c r="H149" s="93"/>
    </row>
    <row r="150" spans="1:8" s="84" customFormat="1" ht="18.75" customHeight="1">
      <c r="A150" s="88">
        <v>3</v>
      </c>
      <c r="B150" s="67" t="s">
        <v>129</v>
      </c>
      <c r="C150" s="89">
        <v>36520000</v>
      </c>
      <c r="D150" s="89"/>
      <c r="E150" s="89"/>
      <c r="F150" s="89"/>
      <c r="G150" s="89">
        <v>36520000</v>
      </c>
      <c r="H150" s="93"/>
    </row>
    <row r="151" spans="1:8" s="84" customFormat="1" ht="18.75" customHeight="1">
      <c r="A151" s="80">
        <v>3</v>
      </c>
      <c r="B151" s="81" t="s">
        <v>142</v>
      </c>
      <c r="C151" s="82">
        <v>231900000</v>
      </c>
      <c r="D151" s="81"/>
      <c r="E151" s="127"/>
      <c r="F151" s="127"/>
      <c r="H151" s="93"/>
    </row>
    <row r="152" spans="1:8" s="61" customFormat="1" ht="18.75" customHeight="1">
      <c r="A152" s="65">
        <v>4</v>
      </c>
      <c r="B152" s="79" t="s">
        <v>120</v>
      </c>
      <c r="C152" s="59">
        <v>143265500</v>
      </c>
      <c r="D152" s="83" t="s">
        <v>121</v>
      </c>
      <c r="E152" s="128"/>
      <c r="F152" s="128"/>
      <c r="H152" s="90"/>
    </row>
    <row r="153" spans="1:8" s="61" customFormat="1" ht="18.75" customHeight="1">
      <c r="A153" s="65">
        <v>5</v>
      </c>
      <c r="B153" s="79" t="s">
        <v>143</v>
      </c>
      <c r="C153" s="59">
        <f>C132</f>
        <v>85320000</v>
      </c>
      <c r="D153" s="83" t="s">
        <v>122</v>
      </c>
      <c r="E153" s="128"/>
      <c r="F153" s="128"/>
      <c r="H153" s="90"/>
    </row>
    <row r="154" spans="1:8" s="61" customFormat="1" ht="18.75" customHeight="1">
      <c r="A154" s="65">
        <v>6</v>
      </c>
      <c r="B154" s="79" t="s">
        <v>124</v>
      </c>
      <c r="C154" s="59">
        <v>302667660</v>
      </c>
      <c r="D154" s="83" t="s">
        <v>122</v>
      </c>
      <c r="E154" s="128"/>
      <c r="F154" s="128"/>
      <c r="G154" s="70">
        <f>C100-C138</f>
        <v>0</v>
      </c>
      <c r="H154" s="90"/>
    </row>
    <row r="155" spans="1:8" s="58" customFormat="1" ht="18.75" customHeight="1">
      <c r="A155" s="65" t="s">
        <v>25</v>
      </c>
      <c r="B155" s="66" t="s">
        <v>26</v>
      </c>
      <c r="C155" s="59"/>
      <c r="D155" s="79"/>
      <c r="E155" s="126"/>
      <c r="F155" s="126"/>
      <c r="H155" s="91"/>
    </row>
    <row r="156" spans="1:8" s="58" customFormat="1" ht="18.75" customHeight="1">
      <c r="A156" s="65">
        <v>1</v>
      </c>
      <c r="B156" s="79" t="s">
        <v>108</v>
      </c>
      <c r="C156" s="59">
        <f>C157+C158+C159+C160+C161+C162+C163</f>
        <v>0</v>
      </c>
      <c r="D156" s="79"/>
      <c r="E156" s="79"/>
      <c r="F156" s="79"/>
      <c r="G156" s="59"/>
      <c r="H156" s="91"/>
    </row>
    <row r="157" spans="1:8" s="58" customFormat="1" ht="18.75" customHeight="1">
      <c r="A157" s="80">
        <v>1.1</v>
      </c>
      <c r="B157" s="81" t="s">
        <v>110</v>
      </c>
      <c r="C157" s="82">
        <v>0</v>
      </c>
      <c r="D157" s="79"/>
      <c r="E157" s="79"/>
      <c r="F157" s="79"/>
      <c r="G157" s="82"/>
      <c r="H157" s="91"/>
    </row>
    <row r="158" spans="1:8" s="58" customFormat="1" ht="18.75" customHeight="1">
      <c r="A158" s="80">
        <v>1.2</v>
      </c>
      <c r="B158" s="81" t="s">
        <v>133</v>
      </c>
      <c r="C158" s="82">
        <v>0</v>
      </c>
      <c r="D158" s="79"/>
      <c r="E158" s="79"/>
      <c r="F158" s="79"/>
      <c r="G158" s="82"/>
      <c r="H158" s="91"/>
    </row>
    <row r="159" spans="1:8" s="58" customFormat="1" ht="18.75" customHeight="1">
      <c r="A159" s="65">
        <v>1.3</v>
      </c>
      <c r="B159" s="79" t="s">
        <v>134</v>
      </c>
      <c r="C159" s="60">
        <v>0</v>
      </c>
      <c r="D159" s="79"/>
      <c r="E159" s="79"/>
      <c r="F159" s="79"/>
      <c r="G159" s="60"/>
      <c r="H159" s="91"/>
    </row>
    <row r="160" spans="1:8" s="58" customFormat="1" ht="18.75" customHeight="1">
      <c r="A160" s="65">
        <v>1.4</v>
      </c>
      <c r="B160" s="79" t="s">
        <v>135</v>
      </c>
      <c r="C160" s="59">
        <v>0</v>
      </c>
      <c r="D160" s="79"/>
      <c r="E160" s="79"/>
      <c r="F160" s="79"/>
      <c r="G160" s="59"/>
      <c r="H160" s="91"/>
    </row>
    <row r="161" spans="1:8" s="58" customFormat="1" ht="18.75" customHeight="1">
      <c r="A161" s="65">
        <v>1.5</v>
      </c>
      <c r="B161" s="81" t="s">
        <v>136</v>
      </c>
      <c r="C161" s="82">
        <v>0</v>
      </c>
      <c r="D161" s="79"/>
      <c r="E161" s="79"/>
      <c r="F161" s="79"/>
      <c r="G161" s="82"/>
      <c r="H161" s="91"/>
    </row>
    <row r="162" spans="1:8" s="58" customFormat="1" ht="18.75" customHeight="1">
      <c r="A162" s="65">
        <v>1.6</v>
      </c>
      <c r="B162" s="81" t="s">
        <v>137</v>
      </c>
      <c r="C162" s="82">
        <v>0</v>
      </c>
      <c r="D162" s="79"/>
      <c r="E162" s="79"/>
      <c r="F162" s="79"/>
      <c r="G162" s="82"/>
      <c r="H162" s="91"/>
    </row>
    <row r="163" spans="1:8" s="58" customFormat="1" ht="18.75" customHeight="1">
      <c r="A163" s="65">
        <v>1.7</v>
      </c>
      <c r="B163" s="81" t="s">
        <v>138</v>
      </c>
      <c r="C163" s="82"/>
      <c r="D163" s="79"/>
      <c r="E163" s="79"/>
      <c r="F163" s="79"/>
      <c r="G163" s="82"/>
      <c r="H163" s="91"/>
    </row>
    <row r="164" spans="1:8" s="58" customFormat="1" ht="18.75" customHeight="1">
      <c r="A164" s="80">
        <v>2</v>
      </c>
      <c r="B164" s="81" t="s">
        <v>130</v>
      </c>
      <c r="C164" s="82"/>
      <c r="D164" s="81"/>
      <c r="E164" s="81"/>
      <c r="F164" s="81"/>
      <c r="G164" s="82"/>
      <c r="H164" s="91"/>
    </row>
    <row r="165" spans="1:8" s="58" customFormat="1" ht="18.75" customHeight="1">
      <c r="A165" s="80">
        <v>3</v>
      </c>
      <c r="B165" s="81" t="s">
        <v>139</v>
      </c>
      <c r="C165" s="82">
        <v>0</v>
      </c>
      <c r="D165" s="81"/>
      <c r="E165" s="127"/>
      <c r="F165" s="127"/>
      <c r="G165" s="84"/>
      <c r="H165" s="91"/>
    </row>
    <row r="166" spans="1:8" s="58" customFormat="1" ht="18.75" customHeight="1">
      <c r="A166" s="65">
        <v>4</v>
      </c>
      <c r="B166" s="79" t="s">
        <v>140</v>
      </c>
      <c r="C166" s="59">
        <v>0</v>
      </c>
      <c r="D166" s="83"/>
      <c r="E166" s="128"/>
      <c r="F166" s="128"/>
      <c r="G166" s="61"/>
      <c r="H166" s="91"/>
    </row>
    <row r="167" spans="1:8" s="58" customFormat="1" ht="18.75" customHeight="1">
      <c r="A167" s="65">
        <v>5</v>
      </c>
      <c r="B167" s="79" t="s">
        <v>132</v>
      </c>
      <c r="C167" s="59">
        <v>0</v>
      </c>
      <c r="D167" s="83"/>
      <c r="E167" s="128"/>
      <c r="F167" s="128"/>
      <c r="G167" s="61"/>
      <c r="H167" s="91"/>
    </row>
    <row r="168" spans="1:8" s="58" customFormat="1" ht="18.75" customHeight="1">
      <c r="A168" s="65">
        <v>6</v>
      </c>
      <c r="B168" s="79" t="s">
        <v>124</v>
      </c>
      <c r="C168" s="59">
        <v>0</v>
      </c>
      <c r="D168" s="83"/>
      <c r="E168" s="128"/>
      <c r="F168" s="128"/>
      <c r="G168" s="70"/>
      <c r="H168" s="91"/>
    </row>
    <row r="169" spans="1:8" s="61" customFormat="1" ht="18">
      <c r="A169" s="113"/>
      <c r="B169" s="85" t="s">
        <v>141</v>
      </c>
      <c r="H169" s="90"/>
    </row>
    <row r="170" spans="1:8" s="61" customFormat="1" ht="18">
      <c r="A170" s="113"/>
      <c r="B170" s="86" t="s">
        <v>28</v>
      </c>
      <c r="C170" s="167" t="s">
        <v>111</v>
      </c>
      <c r="D170" s="167"/>
      <c r="E170" s="112"/>
      <c r="F170" s="112"/>
      <c r="H170" s="90"/>
    </row>
    <row r="171" spans="1:8" s="61" customFormat="1" ht="18">
      <c r="A171" s="113"/>
      <c r="B171" s="70"/>
      <c r="H171" s="90"/>
    </row>
    <row r="172" spans="1:8" s="61" customFormat="1" ht="18">
      <c r="A172" s="113"/>
      <c r="B172" s="70"/>
      <c r="H172" s="90"/>
    </row>
    <row r="173" spans="1:8" s="61" customFormat="1" ht="18">
      <c r="A173" s="113"/>
      <c r="B173" s="70"/>
      <c r="C173" s="171" t="s">
        <v>125</v>
      </c>
      <c r="D173" s="171"/>
      <c r="E173" s="115"/>
      <c r="F173" s="115"/>
      <c r="H173" s="90"/>
    </row>
    <row r="174" ht="17.25">
      <c r="B174" s="87" t="s">
        <v>29</v>
      </c>
    </row>
  </sheetData>
  <sheetProtection/>
  <mergeCells count="18">
    <mergeCell ref="A1:D1"/>
    <mergeCell ref="A2:D2"/>
    <mergeCell ref="A4:C4"/>
    <mergeCell ref="A5:C5"/>
    <mergeCell ref="A6:D6"/>
    <mergeCell ref="A7:D7"/>
    <mergeCell ref="A8:D8"/>
    <mergeCell ref="C77:D77"/>
    <mergeCell ref="C81:D81"/>
    <mergeCell ref="A91:D91"/>
    <mergeCell ref="A92:D92"/>
    <mergeCell ref="A93:C93"/>
    <mergeCell ref="A94:C94"/>
    <mergeCell ref="A95:D95"/>
    <mergeCell ref="A96:D96"/>
    <mergeCell ref="A97:D97"/>
    <mergeCell ref="C170:D170"/>
    <mergeCell ref="C173:D17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Tel: 033 3682305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Cong ty Phat Huy</dc:creator>
  <cp:keywords/>
  <dc:description/>
  <cp:lastModifiedBy>Admin</cp:lastModifiedBy>
  <cp:lastPrinted>2023-09-07T19:39:52Z</cp:lastPrinted>
  <dcterms:created xsi:type="dcterms:W3CDTF">2013-04-11T03:24:27Z</dcterms:created>
  <dcterms:modified xsi:type="dcterms:W3CDTF">2023-09-11T09:16:27Z</dcterms:modified>
  <cp:category/>
  <cp:version/>
  <cp:contentType/>
  <cp:contentStatus/>
</cp:coreProperties>
</file>