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760" firstSheet="9" activeTab="12"/>
  </bookViews>
  <sheets>
    <sheet name="GVQL" sheetId="17" r:id="rId1"/>
    <sheet name="CBQL" sheetId="16" r:id="rId2"/>
    <sheet name="4.3 bang ke DS học sinh tham gi" sheetId="14" r:id="rId3"/>
    <sheet name="4.2 bảng kê so tiet day" sheetId="13" r:id="rId4"/>
    <sheet name="6.Su dung dieu hoa lop hoc" sheetId="11" r:id="rId5"/>
    <sheet name="4.1 bảng tính luong thua gio GV" sheetId="12" r:id="rId6"/>
    <sheet name="11.Thi nghe pho thong" sheetId="10" state="hidden" r:id="rId7"/>
    <sheet name="9.Ve sinh chung ngoai lop hoc" sheetId="9" state="hidden" r:id="rId8"/>
    <sheet name="5.Hoat dong khac, Ngoại ngu" sheetId="8" r:id="rId9"/>
    <sheet name="7.Trong giu phuong tien " sheetId="7" r:id="rId10"/>
    <sheet name="4.Hoc them" sheetId="6" r:id="rId11"/>
    <sheet name="3.GDMN ngoai gio qui đinh" sheetId="5" r:id="rId12"/>
    <sheet name="2.Nuoc uong" sheetId="4" r:id="rId13"/>
    <sheet name="1.To chuc ban tru tai truong" sheetId="2" r:id="rId14"/>
  </sheets>
  <calcPr calcId="124519"/>
</workbook>
</file>

<file path=xl/calcChain.xml><?xml version="1.0" encoding="utf-8"?>
<calcChain xmlns="http://schemas.openxmlformats.org/spreadsheetml/2006/main">
  <c r="F13" i="7"/>
  <c r="H13" s="1"/>
  <c r="D25"/>
  <c r="H17"/>
  <c r="H16"/>
  <c r="F17"/>
  <c r="F18"/>
  <c r="H18" s="1"/>
  <c r="H15" s="1"/>
  <c r="F16"/>
  <c r="H14"/>
  <c r="R19" i="17"/>
  <c r="Q19"/>
  <c r="Q11"/>
  <c r="Q12"/>
  <c r="Q13"/>
  <c r="Q14"/>
  <c r="Q15"/>
  <c r="Q16"/>
  <c r="Q17"/>
  <c r="Q18"/>
  <c r="Q10"/>
  <c r="P11"/>
  <c r="P12"/>
  <c r="P13"/>
  <c r="P14"/>
  <c r="P15"/>
  <c r="P16"/>
  <c r="P17"/>
  <c r="P18"/>
  <c r="P10"/>
  <c r="O11"/>
  <c r="O12"/>
  <c r="O13"/>
  <c r="O14"/>
  <c r="O15"/>
  <c r="O16"/>
  <c r="O17"/>
  <c r="O18"/>
  <c r="O10"/>
  <c r="M11"/>
  <c r="M12"/>
  <c r="M13"/>
  <c r="M14"/>
  <c r="M15"/>
  <c r="M16"/>
  <c r="M17"/>
  <c r="M18"/>
  <c r="M10"/>
  <c r="L11"/>
  <c r="L12"/>
  <c r="L13"/>
  <c r="K11"/>
  <c r="K12"/>
  <c r="K13"/>
  <c r="K14"/>
  <c r="K15"/>
  <c r="K16"/>
  <c r="K17"/>
  <c r="K18"/>
  <c r="K10"/>
  <c r="I11"/>
  <c r="I12"/>
  <c r="I13"/>
  <c r="I14"/>
  <c r="I15"/>
  <c r="I16"/>
  <c r="I17"/>
  <c r="I18"/>
  <c r="I10"/>
  <c r="L10"/>
  <c r="L18"/>
  <c r="L17"/>
  <c r="L15"/>
  <c r="D36" i="6"/>
  <c r="H27"/>
  <c r="H25"/>
  <c r="H20"/>
  <c r="H21"/>
  <c r="H24"/>
  <c r="F24"/>
  <c r="H23"/>
  <c r="F23"/>
  <c r="F22"/>
  <c r="H22" s="1"/>
  <c r="F19"/>
  <c r="H19" s="1"/>
  <c r="E18"/>
  <c r="F18" s="1"/>
  <c r="H18" s="1"/>
  <c r="E17"/>
  <c r="F17" s="1"/>
  <c r="H17" s="1"/>
  <c r="F15"/>
  <c r="H15" s="1"/>
  <c r="E15"/>
  <c r="O13" i="16"/>
  <c r="P13"/>
  <c r="Q13" s="1"/>
  <c r="M13"/>
  <c r="L13"/>
  <c r="I13"/>
  <c r="E14" i="6"/>
  <c r="F14" s="1"/>
  <c r="H14" s="1"/>
  <c r="F13"/>
  <c r="E13"/>
  <c r="I15" i="16"/>
  <c r="H15"/>
  <c r="F15"/>
  <c r="E15"/>
  <c r="O14"/>
  <c r="P14" s="1"/>
  <c r="Q14" s="1"/>
  <c r="M14"/>
  <c r="L14"/>
  <c r="G12"/>
  <c r="G15" s="1"/>
  <c r="M11"/>
  <c r="O11" s="1"/>
  <c r="P11" s="1"/>
  <c r="Q11" s="1"/>
  <c r="L11"/>
  <c r="K11"/>
  <c r="I11"/>
  <c r="L10"/>
  <c r="K10"/>
  <c r="K15" s="1"/>
  <c r="I10"/>
  <c r="E11" i="6"/>
  <c r="F11" s="1"/>
  <c r="H11" s="1"/>
  <c r="N20" i="12"/>
  <c r="N19"/>
  <c r="N9"/>
  <c r="N10"/>
  <c r="N11"/>
  <c r="N12"/>
  <c r="N13"/>
  <c r="N14"/>
  <c r="N15"/>
  <c r="N16"/>
  <c r="N17"/>
  <c r="N18"/>
  <c r="N8"/>
  <c r="M9"/>
  <c r="M10"/>
  <c r="M11"/>
  <c r="M12"/>
  <c r="M13"/>
  <c r="M14"/>
  <c r="M15"/>
  <c r="M16"/>
  <c r="M17"/>
  <c r="M18"/>
  <c r="M8"/>
  <c r="L9"/>
  <c r="L10"/>
  <c r="L11"/>
  <c r="L12"/>
  <c r="L13"/>
  <c r="L14"/>
  <c r="L15"/>
  <c r="L16"/>
  <c r="L17"/>
  <c r="L18"/>
  <c r="L8"/>
  <c r="I18"/>
  <c r="J18"/>
  <c r="K18" s="1"/>
  <c r="J17"/>
  <c r="K17" s="1"/>
  <c r="I17"/>
  <c r="J16"/>
  <c r="I16"/>
  <c r="K16" s="1"/>
  <c r="K15"/>
  <c r="J15"/>
  <c r="I15"/>
  <c r="K14"/>
  <c r="J14"/>
  <c r="I14"/>
  <c r="J13"/>
  <c r="K13" s="1"/>
  <c r="I13"/>
  <c r="J12"/>
  <c r="I12"/>
  <c r="K12" s="1"/>
  <c r="K11"/>
  <c r="J11"/>
  <c r="I11"/>
  <c r="K10"/>
  <c r="J10"/>
  <c r="I10"/>
  <c r="J9"/>
  <c r="K9" s="1"/>
  <c r="I9"/>
  <c r="J8"/>
  <c r="I8"/>
  <c r="K8" s="1"/>
  <c r="H12" i="7" l="1"/>
  <c r="L16" i="17"/>
  <c r="L14"/>
  <c r="F12" i="6"/>
  <c r="H12" s="1"/>
  <c r="H28" s="1"/>
  <c r="D32" s="1"/>
  <c r="D37" s="1"/>
  <c r="D38" s="1"/>
  <c r="F38" s="1"/>
  <c r="H13"/>
  <c r="L15" i="16"/>
  <c r="M10"/>
  <c r="L12"/>
  <c r="M12" s="1"/>
  <c r="O12" s="1"/>
  <c r="P12" s="1"/>
  <c r="Q12" s="1"/>
  <c r="M15" l="1"/>
  <c r="O10"/>
  <c r="P10" l="1"/>
  <c r="O15"/>
  <c r="P15" l="1"/>
  <c r="Q10"/>
  <c r="F28" i="6" l="1"/>
  <c r="H29" s="1"/>
  <c r="J13" i="7"/>
  <c r="J12"/>
  <c r="D24"/>
  <c r="D29" s="1"/>
  <c r="E28" s="1"/>
</calcChain>
</file>

<file path=xl/sharedStrings.xml><?xml version="1.0" encoding="utf-8"?>
<sst xmlns="http://schemas.openxmlformats.org/spreadsheetml/2006/main" count="1054" uniqueCount="463">
  <si>
    <t>TT</t>
  </si>
  <si>
    <t>Tổng cộng</t>
  </si>
  <si>
    <t>Số tháng</t>
  </si>
  <si>
    <t xml:space="preserve">                                                                                                                                      Phụ lục số 1</t>
  </si>
  <si>
    <t xml:space="preserve"> Năm học …..</t>
  </si>
  <si>
    <t xml:space="preserve"> - Căn cứ kế hoạch thực hiện các khoản thu, chi dịch vụ … </t>
  </si>
  <si>
    <t xml:space="preserve"> - Căn cứ các biên bản cuộc họp của Ban giám hiệu nhà trường và ban đại diện cha mẹ học sinh ; Giáo viên chủ nhiệm và phụ huynh học sinh từng lớp học</t>
  </si>
  <si>
    <t>Tiền ăn</t>
  </si>
  <si>
    <t xml:space="preserve"> - Chất đốt </t>
  </si>
  <si>
    <t xml:space="preserve"> - Gạo</t>
  </si>
  <si>
    <t xml:space="preserve"> - Thịt</t>
  </si>
  <si>
    <t>….</t>
  </si>
  <si>
    <t>Đơn vị tính</t>
  </si>
  <si>
    <t>Đơn giá</t>
  </si>
  <si>
    <t>Thành tiền</t>
  </si>
  <si>
    <t>Ghi chú</t>
  </si>
  <si>
    <t xml:space="preserve"> - Điện </t>
  </si>
  <si>
    <t xml:space="preserve">Khối lượng lương thực, thực phẩm lấy theo các tháng liền kề trước đó </t>
  </si>
  <si>
    <t>Phần thu</t>
  </si>
  <si>
    <t xml:space="preserve">  Các chi phí lương thực, thực phẩm </t>
  </si>
  <si>
    <t xml:space="preserve"> Các chi phí gián tiếp</t>
  </si>
  <si>
    <t xml:space="preserve"> - Tổng số trẻ tham gia dịch vụ:…. Trẻ</t>
  </si>
  <si>
    <t>Thuê người nấu ăn</t>
  </si>
  <si>
    <t>Lao động hợp đồng</t>
  </si>
  <si>
    <t>Người</t>
  </si>
  <si>
    <t>Quản lý học sinh trong giờ bán trú</t>
  </si>
  <si>
    <t>Chi cho cán bộ quản lý (người tham gia trực tiếp vào công tác này)</t>
  </si>
  <si>
    <t>…</t>
  </si>
  <si>
    <t xml:space="preserve"> - Thủ quỹ</t>
  </si>
  <si>
    <t xml:space="preserve"> - Kế toán</t>
  </si>
  <si>
    <t xml:space="preserve"> - Y tế</t>
  </si>
  <si>
    <t xml:space="preserve"> - Lãnh đạo phụ trách</t>
  </si>
  <si>
    <t>3.1</t>
  </si>
  <si>
    <t>Phần chi</t>
  </si>
  <si>
    <t>4=2*3</t>
  </si>
  <si>
    <t>A</t>
  </si>
  <si>
    <t>B</t>
  </si>
  <si>
    <t xml:space="preserve">Nội dung </t>
  </si>
  <si>
    <t>Số trẻ</t>
  </si>
  <si>
    <t xml:space="preserve">Tổng số </t>
  </si>
  <si>
    <t>Đồ dùng trong nhóm, lớp</t>
  </si>
  <si>
    <t>Chiếu</t>
  </si>
  <si>
    <t>Cái</t>
  </si>
  <si>
    <t>Đệm</t>
  </si>
  <si>
    <t>Đồ dùng nhà bếp</t>
  </si>
  <si>
    <t>Bếp ga, điện</t>
  </si>
  <si>
    <t>Bộ lưu mẫu thức ăn</t>
  </si>
  <si>
    <t>Bộ</t>
  </si>
  <si>
    <t>Ban đại diện cha mẹ học sinh</t>
  </si>
  <si>
    <t>Kế toán</t>
  </si>
  <si>
    <t>Thủ trưởng đơn vị</t>
  </si>
  <si>
    <t>Đại diện công đoàn nhà trường</t>
  </si>
  <si>
    <t>Đối với học 01 buổi/ngày</t>
  </si>
  <si>
    <r>
      <t xml:space="preserve">Mức thu </t>
    </r>
    <r>
      <rPr>
        <sz val="13"/>
        <rFont val="Times New Roman"/>
        <family val="1"/>
      </rPr>
      <t>(Tháng)</t>
    </r>
  </si>
  <si>
    <t xml:space="preserve"> - Bình quân số lượng nước uống 01 học sinh/ buổi</t>
  </si>
  <si>
    <t xml:space="preserve"> - Bình quân số lượng nước uống 01 lớp/ buổi</t>
  </si>
  <si>
    <t xml:space="preserve"> - Bình quân số lượng nước uống 01 lớp/ tháng</t>
  </si>
  <si>
    <t>Số chi của 1 tháng</t>
  </si>
  <si>
    <t>Số chi cả năm học</t>
  </si>
  <si>
    <t>6=4*5</t>
  </si>
  <si>
    <t>7=4/tổng số trẻ</t>
  </si>
  <si>
    <t>10=7*8*9</t>
  </si>
  <si>
    <t>Số lượng</t>
  </si>
  <si>
    <t>DỰ TOÁN KINH PHÍ DỊCH VỤ GIÁO DỤC MẦM NON NGOÀI GIỜ QUI ĐỊNH</t>
  </si>
  <si>
    <t>DỰ TOÁN KINH PHÍ DỊCH VỤ NƯỚC UỐNG HỌC SINH</t>
  </si>
  <si>
    <t>DỰ TOÁN KINH PHÍ DỊCH VỤ TỔ CHỨC BÁN TRÚ TẠI TRƯỜNG</t>
  </si>
  <si>
    <t>Nước</t>
  </si>
  <si>
    <t>Điện</t>
  </si>
  <si>
    <t>Nước sinh hoạt</t>
  </si>
  <si>
    <t>2.1</t>
  </si>
  <si>
    <t>2.2</t>
  </si>
  <si>
    <t>2.3</t>
  </si>
  <si>
    <t xml:space="preserve">Thuế </t>
  </si>
  <si>
    <t>Theo công suất tiêu thụ</t>
  </si>
  <si>
    <t>KW</t>
  </si>
  <si>
    <t>M3</t>
  </si>
  <si>
    <t>%</t>
  </si>
  <si>
    <t>DỰ TOÁN KINH PHÍ DỊCH VỤ HỌC THÊM</t>
  </si>
  <si>
    <t xml:space="preserve">Chi trả thù lao cho giáo viên trực tiếp giảng dạy </t>
  </si>
  <si>
    <t xml:space="preserve">DỰ TOÁN KINH PHÍ DỊCH VỤ TRÔNG GIỮ PHƯƠNG TIỆN GIAO THÔNG </t>
  </si>
  <si>
    <t>DỰ TOÁN KINH PHÍ DỊCH VỤ VỆ SINH CHUNG NGOAI LỚP HỌC</t>
  </si>
  <si>
    <t xml:space="preserve">Chi trả tiền công cho người dọn vệ sinh </t>
  </si>
  <si>
    <t>Chi mua dụng cụ, vật tư phục vụ vệ sinh: Điện, nước, giấy vệ sinh, nước rửa, chổi...</t>
  </si>
  <si>
    <t>Giấy vệ sinh</t>
  </si>
  <si>
    <t>Dung dịch tẩy rửa</t>
  </si>
  <si>
    <t>Chổi</t>
  </si>
  <si>
    <t xml:space="preserve"> - Tổng số trẻ tham gia dịch vụ:…. Học sinh, Trẻ</t>
  </si>
  <si>
    <t>DỰ TOÁN KINH PHÍ DỊCH VỤ THI NGHỀ PHỔ THÔNG</t>
  </si>
  <si>
    <t>Coi thi</t>
  </si>
  <si>
    <t>Chấm thi</t>
  </si>
  <si>
    <t>Chủ tịch hội đồng</t>
  </si>
  <si>
    <t>Phó chủ tịch</t>
  </si>
  <si>
    <t xml:space="preserve">Thư kí </t>
  </si>
  <si>
    <t>Thanh tra viên</t>
  </si>
  <si>
    <t>Giám thị coi thi lý thuyết</t>
  </si>
  <si>
    <t>Phục vụ</t>
  </si>
  <si>
    <t>Bảo vệ vòng ngoài</t>
  </si>
  <si>
    <t>Y tế</t>
  </si>
  <si>
    <t>Giám thị coi và chấm thi thực hành nghề</t>
  </si>
  <si>
    <t>Bài</t>
  </si>
  <si>
    <t xml:space="preserve">Văn phòng phẩm </t>
  </si>
  <si>
    <t>Hội đồng</t>
  </si>
  <si>
    <t>Ấn phẩm ( Giấy thi)</t>
  </si>
  <si>
    <t>Tiền nước uống giám thị</t>
  </si>
  <si>
    <t>Nước uống học sinh</t>
  </si>
  <si>
    <t>Bình</t>
  </si>
  <si>
    <t>Làm hồ sơ thi</t>
  </si>
  <si>
    <t>Phòng</t>
  </si>
  <si>
    <t>Hỗ trợ điện nước, vệ sinh</t>
  </si>
  <si>
    <t>phòng thi</t>
  </si>
  <si>
    <t>Số ngày</t>
  </si>
  <si>
    <t>5=2*3*4</t>
  </si>
  <si>
    <t>Số chi của kỳ thi</t>
  </si>
  <si>
    <t>6=5/tổng số học sinh</t>
  </si>
  <si>
    <t>9=6*7*8</t>
  </si>
  <si>
    <t xml:space="preserve"> - Tổng số học sinh tham gia dịch vụ:….Học sinh</t>
  </si>
  <si>
    <t>Phụ cấp trách nhiệm HĐ làm phách</t>
  </si>
  <si>
    <t>- Trưởng ban</t>
  </si>
  <si>
    <t>người</t>
  </si>
  <si>
    <t>- Phó ban</t>
  </si>
  <si>
    <t>-Thư ký</t>
  </si>
  <si>
    <t>- Ủy viên</t>
  </si>
  <si>
    <t>Công tác phục vụ</t>
  </si>
  <si>
    <t>- Bảo vệ làm Phách</t>
  </si>
  <si>
    <t>-Y tế</t>
  </si>
  <si>
    <t>- Phục vụ làm Phách</t>
  </si>
  <si>
    <t>Tiền nước uống</t>
  </si>
  <si>
    <t>Văn phòng phẩm</t>
  </si>
  <si>
    <t>- Phù hiệu ban làm phách</t>
  </si>
  <si>
    <t>chiếc</t>
  </si>
  <si>
    <t>- Kéo sắt cán bọc nhựa</t>
  </si>
  <si>
    <t>- Dao rọc phách bài thi</t>
  </si>
  <si>
    <t>- Bút dạ nhiều màu</t>
  </si>
  <si>
    <t>vỉ</t>
  </si>
  <si>
    <t>ram</t>
  </si>
  <si>
    <t>- Vở học sinh ghi nhật ký làm phách</t>
  </si>
  <si>
    <t>quyển</t>
  </si>
  <si>
    <t>- Hồ dán nước</t>
  </si>
  <si>
    <t>lọ</t>
  </si>
  <si>
    <t>- Dây buộc cuộn to</t>
  </si>
  <si>
    <t>cuộn</t>
  </si>
  <si>
    <t>- Nịt buộc</t>
  </si>
  <si>
    <t>kg</t>
  </si>
  <si>
    <t xml:space="preserve">- Hộp ghim kẹp (hộp tròn to) </t>
  </si>
  <si>
    <t>hộp</t>
  </si>
  <si>
    <t>- Băng dính trắng loại bé</t>
  </si>
  <si>
    <t>- Giấy ghi chú</t>
  </si>
  <si>
    <t>tệp</t>
  </si>
  <si>
    <t>- Băng dính niêm phong</t>
  </si>
  <si>
    <t>ống</t>
  </si>
  <si>
    <t>Vật tư, thiết bị</t>
  </si>
  <si>
    <t>thùng</t>
  </si>
  <si>
    <t>Thuê CSVC</t>
  </si>
  <si>
    <t>- Phòng lãnh đạo Hội đồng làm việc</t>
  </si>
  <si>
    <t>- Thuê máy tính</t>
  </si>
  <si>
    <t>Chiếc</t>
  </si>
  <si>
    <t>- Thuê máy in</t>
  </si>
  <si>
    <t>Chấm bài thi lý thuyết</t>
  </si>
  <si>
    <t>bài</t>
  </si>
  <si>
    <t>Phụ cấp trách nhiệm Ban chấm thi</t>
  </si>
  <si>
    <t>-Trưởng ban</t>
  </si>
  <si>
    <t>- Thư ký</t>
  </si>
  <si>
    <t>- Bảo vệ</t>
  </si>
  <si>
    <t>- Phục vụ</t>
  </si>
  <si>
    <t>- Y tế</t>
  </si>
  <si>
    <t>Tổ trưởng tổ chấm</t>
  </si>
  <si>
    <t>Thuê địa điểm, nhân công, thiết bị,  mua vật tư</t>
  </si>
  <si>
    <t>- Thuê phòng làm việc cho Lãnh đạo HĐ</t>
  </si>
  <si>
    <t>phòng</t>
  </si>
  <si>
    <t>- Phòng LĐ, TK, AN, TTr (tiếp nhận bài)</t>
  </si>
  <si>
    <t>- Hội trường khai mạc chung</t>
  </si>
  <si>
    <t>HT</t>
  </si>
  <si>
    <t>- Trang trí khánh tiết khai mạc</t>
  </si>
  <si>
    <t>đợt</t>
  </si>
  <si>
    <t>- Phòng chấm bài</t>
  </si>
  <si>
    <t>- Phòng nhập điểm</t>
  </si>
  <si>
    <t xml:space="preserve">- Phòng làm việc của Thanh tra </t>
  </si>
  <si>
    <t>- Thuê phòng nghỉ cho HĐ làm phách</t>
  </si>
  <si>
    <t>- Thuê máy vi tính nhập điểm tự luận</t>
  </si>
  <si>
    <t>máy</t>
  </si>
  <si>
    <t>- Thuê máy in cho TK nhập điểm tự luận</t>
  </si>
  <si>
    <t>- Thuê ô tô chuyển thùng bài và T.bị nội bộ</t>
  </si>
  <si>
    <t>chuyến</t>
  </si>
  <si>
    <t>- Thuê bốc vác</t>
  </si>
  <si>
    <t>công</t>
  </si>
  <si>
    <t xml:space="preserve">- Thuốc phòng bệnh thông thường </t>
  </si>
  <si>
    <t>- Phù hiệu Trưởng ban chấm thi(dây đeo)</t>
  </si>
  <si>
    <t>- Phù hiệu Phó trưởng ban chấm thi(dây đeo)</t>
  </si>
  <si>
    <t>- Phù hiệu Giám khảo (dây đeo)</t>
  </si>
  <si>
    <t>- Phù hiệu Tổ nhập điểm(dây đeo)</t>
  </si>
  <si>
    <t>- Phù hiệu Thư ký(dây đeo)</t>
  </si>
  <si>
    <t>- Phù hiệu y tế</t>
  </si>
  <si>
    <t>- Phù hiệu Phục vụ(dây đeo)</t>
  </si>
  <si>
    <t>- Phù hiệu Bảo vệ(dây đeo)</t>
  </si>
  <si>
    <t>- Túi cúc đựng hồ sơ</t>
  </si>
  <si>
    <t>- Hộp ghim kẹp họp tròn to nhỏ</t>
  </si>
  <si>
    <t>Vỉ</t>
  </si>
  <si>
    <t>- Khóa phòng loại to (LĐHĐ, phòng chấm, ...)</t>
  </si>
  <si>
    <t>cái</t>
  </si>
  <si>
    <t>- Hộp ghim gài</t>
  </si>
  <si>
    <t>- Bút bi đỏ</t>
  </si>
  <si>
    <t>- Bút bi đen</t>
  </si>
  <si>
    <t>- Giấy  A4</t>
  </si>
  <si>
    <t>Vận dụng mức chi trả theo qui định tại Thông tư số 66/2012/TTLT-BTC-BGDĐT ngày 26/4/2012 của Liên Bộ Tài chính- Giáo dục và Đào tạo về hướng dẫn nội dung, mức chi, công tác quản lý tài chính thực hiện xây dựng ngân hàng câu trắc nghiệm, tổ chức các kỳ thi phổ thông, chuẩn bị thm dự các kỳ thi Olimpic quốc tế và khu vực.</t>
  </si>
  <si>
    <t>DỰ TOÁN KINH PHÍ DỊCH VỤ SỬ DỤNG ĐIỆN MÁY ĐIỀU HOÀ LỚP HỌC</t>
  </si>
  <si>
    <t>Lắp công tơ tại lớp học ( nếu có)</t>
  </si>
  <si>
    <t xml:space="preserve"> - Tổng số học sinh, trẻ tham gia dịch vụ:…. Học sinh, Trẻ</t>
  </si>
  <si>
    <t>-Phục vụ</t>
  </si>
  <si>
    <t>-Ủy viên</t>
  </si>
  <si>
    <t>- Trưởng đoàn</t>
  </si>
  <si>
    <t>- Thành viên</t>
  </si>
  <si>
    <t>Giấy chứng nhận</t>
  </si>
  <si>
    <t xml:space="preserve">BAN LÀM PHÁCH :      ngày  … đến   </t>
  </si>
  <si>
    <t>BAN THƯ KÝ ( từ  ngày    đến ngày)</t>
  </si>
  <si>
    <t>ĐOÀN THANH TRA ( từ  ngày    đến ngày)</t>
  </si>
  <si>
    <t xml:space="preserve"> - Giấy A4</t>
  </si>
  <si>
    <t xml:space="preserve"> - Bút bi đỏ</t>
  </si>
  <si>
    <t xml:space="preserve"> - Bút bi đen</t>
  </si>
  <si>
    <t xml:space="preserve"> - Dập ghim</t>
  </si>
  <si>
    <t>- Túi đựng HD làm phách</t>
  </si>
  <si>
    <t xml:space="preserve"> - Túi đựng đầu phách</t>
  </si>
  <si>
    <t xml:space="preserve"> - Túi đựng bài thi </t>
  </si>
  <si>
    <t xml:space="preserve"> - Thùng tôn lưu bài thi </t>
  </si>
  <si>
    <t xml:space="preserve"> - Khóa thùng tôn</t>
  </si>
  <si>
    <t xml:space="preserve"> '- Phòng nhận bài và  làm phách </t>
  </si>
  <si>
    <t xml:space="preserve">BAN CHẤM THI:  từ  ngày… đến ngày </t>
  </si>
  <si>
    <t xml:space="preserve"> - Tổng số học sinh,trẻ tham gia dịch vụ:…. Học sinh,Trẻ</t>
  </si>
  <si>
    <t xml:space="preserve">                                                                                                                                      Phụ lục số 2</t>
  </si>
  <si>
    <t xml:space="preserve">                                                                                                                                      Phụ lục số 3</t>
  </si>
  <si>
    <t xml:space="preserve">                                                                                                                                      Phụ lục số 4</t>
  </si>
  <si>
    <t xml:space="preserve">                                                                                                                                      Phụ lục số 5</t>
  </si>
  <si>
    <t xml:space="preserve">                                                                                                                                      Phụ lục số 9</t>
  </si>
  <si>
    <t xml:space="preserve">                                                                                                                                      Phụ lục số 11</t>
  </si>
  <si>
    <t xml:space="preserve">                                                                                                                                      Phụ lục số 7</t>
  </si>
  <si>
    <t>Tiền lương
1 giờ dạy</t>
  </si>
  <si>
    <t>Môn học</t>
  </si>
  <si>
    <t>Hệ số lương, phụ cấp</t>
  </si>
  <si>
    <t>Lương</t>
  </si>
  <si>
    <t>PC vượt khung</t>
  </si>
  <si>
    <t>PC chức vụ</t>
  </si>
  <si>
    <t>PC Khu vực</t>
  </si>
  <si>
    <t>PC thâm niên</t>
  </si>
  <si>
    <t>PC ưu đãi</t>
  </si>
  <si>
    <t>Tổng hệ số</t>
  </si>
  <si>
    <t>Tổng tiền lương của 12 tháng trong năm học</t>
  </si>
  <si>
    <t>10=4+…9</t>
  </si>
  <si>
    <t>11=10* 1.490.000*12</t>
  </si>
  <si>
    <t>12=(11/Định mức giờ dạy/năm)*Số tuần dành cho giảng dạy /52 tuần</t>
  </si>
  <si>
    <t>13=12*150%</t>
  </si>
  <si>
    <t>Tiền lương 01 giờ dạy thêm</t>
  </si>
  <si>
    <t>Giờ dạy</t>
  </si>
  <si>
    <t>Họ và tên</t>
  </si>
  <si>
    <t>ĐƠN GIÁ TIỀN LƯƠNG 1 GIỜ DẠY THÊM CỦA GIÁO VIÊN</t>
  </si>
  <si>
    <t>Đồng</t>
  </si>
  <si>
    <t>Ghi chú:  Cột (2) là các giáo viên tham gia trực tiếp dạy thêm</t>
  </si>
  <si>
    <t>Đơn giá bình quân 1 giờ dạy thêm/ 1 giáo viên</t>
  </si>
  <si>
    <t>BẢNG KÊ SỐ TIẾT DẠY THÊM CỦA GIÁO VIÊN</t>
  </si>
  <si>
    <t>Phụ lục số 4.2</t>
  </si>
  <si>
    <t>Phụ lục số 4.1</t>
  </si>
  <si>
    <r>
      <t xml:space="preserve"> - Căn cứ kế hoạch dạy thêm số   ngày   tháng   năm    của </t>
    </r>
    <r>
      <rPr>
        <i/>
        <sz val="14"/>
        <rFont val="Times New Roman"/>
        <family val="1"/>
      </rPr>
      <t>(Đơn vị)</t>
    </r>
  </si>
  <si>
    <t>Toán</t>
  </si>
  <si>
    <t>Văn</t>
  </si>
  <si>
    <t>Số lớp</t>
  </si>
  <si>
    <t xml:space="preserve">Số giờ dạy/ tháng               </t>
  </si>
  <si>
    <t>Tổng số giờ dạy/ tháng</t>
  </si>
  <si>
    <t xml:space="preserve">Tháng </t>
  </si>
  <si>
    <t xml:space="preserve"> Theo quyết định phân công cán bộ tham gia trực tiếp quản lý công tác này, mức chi do đơn vị tự thoả thuận</t>
  </si>
  <si>
    <t>Tháng</t>
  </si>
  <si>
    <t xml:space="preserve">Khối lớp/Môn học </t>
  </si>
  <si>
    <t xml:space="preserve">Khối lớp... </t>
  </si>
  <si>
    <t>Số học sinh đăng ký tham gia học thêm</t>
  </si>
  <si>
    <t>Số học sinh/lớp</t>
  </si>
  <si>
    <t>5=3/4</t>
  </si>
  <si>
    <t>7=6* 3 giờ dạy</t>
  </si>
  <si>
    <t>8=7*5</t>
  </si>
  <si>
    <t>Số buổi học / tháng</t>
  </si>
  <si>
    <t xml:space="preserve"> - Quản lý lớp</t>
  </si>
  <si>
    <t>Học sinh</t>
  </si>
  <si>
    <t>Tổng số học sinh tham gia</t>
  </si>
  <si>
    <t>Dự toán chi</t>
  </si>
  <si>
    <t xml:space="preserve">I. </t>
  </si>
  <si>
    <t xml:space="preserve">II </t>
  </si>
  <si>
    <t>Dự toán thu</t>
  </si>
  <si>
    <t>Nội dung</t>
  </si>
  <si>
    <t>Số học sinh/ lớp</t>
  </si>
  <si>
    <t xml:space="preserve">Đồng </t>
  </si>
  <si>
    <t>Tổng số tháng học</t>
  </si>
  <si>
    <t>Tổng kinh phí chi</t>
  </si>
  <si>
    <t>Giờ dạy/thang</t>
  </si>
  <si>
    <t>Giờ dạy/năm</t>
  </si>
  <si>
    <t>Tổng số giờ dạy/ năm(4=2*3)</t>
  </si>
  <si>
    <t xml:space="preserve">Khối lớp 10. </t>
  </si>
  <si>
    <t>Hs/ lớp</t>
  </si>
  <si>
    <t>Tổng số học sinh toàn trường</t>
  </si>
  <si>
    <t>Số học sinh gửi xe đạp</t>
  </si>
  <si>
    <t xml:space="preserve">Số học sinh gửi xe máy </t>
  </si>
  <si>
    <t>HS</t>
  </si>
  <si>
    <t xml:space="preserve">Mức thu  1 học sinh/ tháng/ xe máy </t>
  </si>
  <si>
    <t>Mức thu  1 học sinh/ tháng/ xe đạp</t>
  </si>
  <si>
    <t xml:space="preserve">Ghi chú: </t>
  </si>
  <si>
    <t>II</t>
  </si>
  <si>
    <t>Đối với cơ sở giáo dục mua nước uống</t>
  </si>
  <si>
    <t>Số tiền thu 1 giờ dạy/ lớp (6=1/5)</t>
  </si>
  <si>
    <t>Phụ lục số 4.3</t>
  </si>
  <si>
    <t>BẢNG KÊ DANH SÁCH HỌC SINH THAM GIA HỌC THÊM</t>
  </si>
  <si>
    <t xml:space="preserve"> - Biên ban họp cha mẹ học sinh các lớp ( kèm theo)</t>
  </si>
  <si>
    <t>Môn…</t>
  </si>
  <si>
    <t xml:space="preserve">Lớp/Học sinh </t>
  </si>
  <si>
    <t>Học sinh A</t>
  </si>
  <si>
    <t>Học sinh B</t>
  </si>
  <si>
    <t xml:space="preserve">Lớp ... </t>
  </si>
  <si>
    <t>I</t>
  </si>
  <si>
    <t>Khối lớp….</t>
  </si>
  <si>
    <t xml:space="preserve">Số buổi học/ tháng </t>
  </si>
  <si>
    <t>7=(3+…+6)</t>
  </si>
  <si>
    <t>8=7*4 tuần</t>
  </si>
  <si>
    <t xml:space="preserve">Cộng: </t>
  </si>
  <si>
    <t>Tổng cộng ( I+II+…)</t>
  </si>
  <si>
    <t xml:space="preserve">Số buổi học/ tuần </t>
  </si>
  <si>
    <t>Theo Phụ luc 4.1, 4.2, 4.3</t>
  </si>
  <si>
    <t>Tên thiết bị điều hoà các lớp</t>
  </si>
  <si>
    <t>Cộng</t>
  </si>
  <si>
    <t xml:space="preserve">Tổng cộng: </t>
  </si>
  <si>
    <t>Giá tiền điện</t>
  </si>
  <si>
    <t>Điện năng tiêu thụ của máy điều hoà</t>
  </si>
  <si>
    <t>Lớp..</t>
  </si>
  <si>
    <t>Tổng kinh phí chi năm</t>
  </si>
  <si>
    <t xml:space="preserve">Ghi chú: Chỉ tính tiền điện điều hoà theo giờ  học chính khoá </t>
  </si>
  <si>
    <t>Tổng kinh phí chi cả năm</t>
  </si>
  <si>
    <t xml:space="preserve">Không vượt quá quy định </t>
  </si>
  <si>
    <r>
      <t xml:space="preserve">Số tiền thu 1 trẻ, học sinh/giờ dạy                  </t>
    </r>
    <r>
      <rPr>
        <sz val="13"/>
        <rFont val="Times New Roman"/>
        <family val="1"/>
      </rPr>
      <t>( 7=6/2)</t>
    </r>
  </si>
  <si>
    <t>Số trẻ/ lớp</t>
  </si>
  <si>
    <r>
      <t xml:space="preserve">Số tiền thu 1 trẻ/giờ dạy                        </t>
    </r>
    <r>
      <rPr>
        <sz val="13"/>
        <rFont val="Times New Roman"/>
        <family val="1"/>
      </rPr>
      <t>( 7=6/2)</t>
    </r>
  </si>
  <si>
    <t>A. Đón sớm, trả muộn</t>
  </si>
  <si>
    <t>B.</t>
  </si>
  <si>
    <t>C.</t>
  </si>
  <si>
    <r>
      <t xml:space="preserve">Ngày thứ Bảy : </t>
    </r>
    <r>
      <rPr>
        <sz val="14"/>
        <color theme="1"/>
        <rFont val="Times New Roman"/>
        <family val="1"/>
      </rPr>
      <t>Tương tự cách tính trên</t>
    </r>
  </si>
  <si>
    <r>
      <t xml:space="preserve">Trong thời gian nghỉ hè: </t>
    </r>
    <r>
      <rPr>
        <sz val="14"/>
        <color theme="1"/>
        <rFont val="Times New Roman"/>
        <family val="1"/>
      </rPr>
      <t>Tương tự cách tính trên</t>
    </r>
  </si>
  <si>
    <t xml:space="preserve"> - Căn cứ các biên bản cuộc họp của Ban giám hiệu nhà trường và ban đại diện cha mẹ trẻ và các lớp học</t>
  </si>
  <si>
    <t>Số tiền thu  học sinh/tháng ( 7=1/2/3)</t>
  </si>
  <si>
    <t xml:space="preserve">Mua sắm vật dụng phục vụ bán trú </t>
  </si>
  <si>
    <t xml:space="preserve"> - Nước sinh hoạt</t>
  </si>
  <si>
    <t>3.2</t>
  </si>
  <si>
    <t>Theo khối lượng tiêu thu, sử dụng trong phục vụ nấu ăn ( cách tính như tiền điện điều hoà)</t>
  </si>
  <si>
    <t>Theo khối lượng tiêu thu, sử dụng trong phục vụ học thêm ( cách tính như tiền điện điều hoà)</t>
  </si>
  <si>
    <t>Dự toán tính như bảng tính dịch vụ nước uống ( Đối với mầm non không tính chi phí nước uống)</t>
  </si>
  <si>
    <t xml:space="preserve">Tổng số trẻ </t>
  </si>
  <si>
    <t>Trẻ</t>
  </si>
  <si>
    <r>
      <t xml:space="preserve">Số tiền thu 1 trẻ, học sinh/giờ dạy                  </t>
    </r>
    <r>
      <rPr>
        <i/>
        <sz val="13"/>
        <rFont val="Times New Roman"/>
        <family val="1"/>
      </rPr>
      <t>( 7=6/2)</t>
    </r>
  </si>
  <si>
    <t>Số tiền thu 1 trẻ, học sinh/tháng                       ( 4=1/2/3)</t>
  </si>
  <si>
    <r>
      <t xml:space="preserve">Số tiền thu 1 trẻ, học sinh/tháng                       </t>
    </r>
    <r>
      <rPr>
        <i/>
        <sz val="13"/>
        <rFont val="Times New Roman"/>
        <family val="1"/>
      </rPr>
      <t>( 5=4/22 ngày)</t>
    </r>
  </si>
  <si>
    <r>
      <t xml:space="preserve">Số tiền thu 1 trẻ, học sinh/tháng                      </t>
    </r>
    <r>
      <rPr>
        <i/>
        <sz val="13"/>
        <rFont val="Times New Roman"/>
        <family val="1"/>
      </rPr>
      <t>( 4=1/2/3)</t>
    </r>
  </si>
  <si>
    <t xml:space="preserve">Ghi chú:  </t>
  </si>
  <si>
    <r>
      <t xml:space="preserve">Chi cho cán bộ quản lý </t>
    </r>
    <r>
      <rPr>
        <sz val="11"/>
        <color theme="1"/>
        <rFont val="Times New Roman"/>
        <family val="1"/>
      </rPr>
      <t>(người tham gia trực tiếp vào công tác này)</t>
    </r>
  </si>
  <si>
    <t xml:space="preserve">                                                                                                                                      Phụ lục số 6</t>
  </si>
  <si>
    <t xml:space="preserve"> - Nước rửa bát,lau sàn, rửa tay</t>
  </si>
  <si>
    <t>Chi phí vệ sinh: nước tẩy rửa, giấy vệ sinh</t>
  </si>
  <si>
    <t>Điện năng tiêu thụ của máy điều hoà cho 1 lớp học = công suất tiêu thụ điện/ giờ của thiết bị* số giờ học chính khoá *1tháng</t>
  </si>
  <si>
    <t>Tổng số giờ dạy/ năm(4=3*4)</t>
  </si>
  <si>
    <t>DỰ TOÁN KINH PHÍ DỊCH VỤ HOẠT ĐỘNG KHÁC SAU GIỜ HỌC CHÍNH THỨC HOẶC HỌC NGOẠI NGỮ CÓ NGƯỜI NƯỚC NGOÀI DẠY</t>
  </si>
  <si>
    <t>Chi trả  đơn vị liên kết đào tạo cung cấp giáo viên người nước ngoài</t>
  </si>
  <si>
    <t>Hợp đồng</t>
  </si>
  <si>
    <t>Chi trả thù lao cho giáo viên ngoại ngữ của cơ sở giáo dục được phân công trợ giảng</t>
  </si>
  <si>
    <t>Nước uống</t>
  </si>
  <si>
    <t>Phục vụ vệ sinh</t>
  </si>
  <si>
    <t>Làm vé xe, khoá</t>
  </si>
  <si>
    <t>Chi mua dụng cụ phục vụ</t>
  </si>
  <si>
    <t>Giá để nước, ca, cốc</t>
  </si>
  <si>
    <t>Người phục vụ quản lý, cấp phát nước</t>
  </si>
  <si>
    <t>Số học sinh</t>
  </si>
  <si>
    <t>Mức thu     ( Học sinh/tháng)</t>
  </si>
  <si>
    <t>Số thu cả năm học</t>
  </si>
  <si>
    <t xml:space="preserve"> - Căn cứ  Đề án được phê duyệt số   ngày  tháng năm của ( cấp có thẩm quyền) </t>
  </si>
  <si>
    <t>Dự toán chi tiết công tác sửa chữa cơ sở vật chất phục vụ cho học thêm</t>
  </si>
  <si>
    <t xml:space="preserve">Sửa chữa cơ sở vật chất </t>
  </si>
  <si>
    <t xml:space="preserve"> - Tổng số trẻ, học sinh tham gia dịch vụ:…. Trẻ, Học sinh</t>
  </si>
  <si>
    <r>
      <t xml:space="preserve">Số tiền thu của 1 trẻ, học sinh, giờ  dạy </t>
    </r>
    <r>
      <rPr>
        <sz val="13"/>
        <rFont val="Times New Roman"/>
        <family val="1"/>
      </rPr>
      <t>( 7=6/2)</t>
    </r>
  </si>
  <si>
    <t>Chi khấu hao tài sản</t>
  </si>
  <si>
    <t xml:space="preserve"> Theo đề án sử dụng tài sản công được cấp có thẩm quyền phê duyệt</t>
  </si>
  <si>
    <t>Chi mua hóa đơn điện tử</t>
  </si>
  <si>
    <t>2.4</t>
  </si>
  <si>
    <t>Đỗ Thị Ngọc Yến</t>
  </si>
  <si>
    <t>Nguyễn Thị Lựu</t>
  </si>
  <si>
    <t>T Anh</t>
  </si>
  <si>
    <t>Nguyễn Thị Hiền</t>
  </si>
  <si>
    <t xml:space="preserve">Nguyễn Thị Nhung </t>
  </si>
  <si>
    <t>Vũ Thị Luyến</t>
  </si>
  <si>
    <t>Nguyễn Thị Kim Dung</t>
  </si>
  <si>
    <t>Đặng Thị Mận</t>
  </si>
  <si>
    <t>Lê Thị Hòa</t>
  </si>
  <si>
    <t>Vũ Thị Ngọc Anh</t>
  </si>
  <si>
    <t xml:space="preserve">Dương Thị Hà </t>
  </si>
  <si>
    <t xml:space="preserve">Văn </t>
  </si>
  <si>
    <t xml:space="preserve">Nguyễn Thị Thắm </t>
  </si>
  <si>
    <t xml:space="preserve">Toán </t>
  </si>
  <si>
    <t>24%</t>
  </si>
  <si>
    <t>22%</t>
  </si>
  <si>
    <t>23%</t>
  </si>
  <si>
    <t>21%</t>
  </si>
  <si>
    <t>26%</t>
  </si>
  <si>
    <t>13%</t>
  </si>
  <si>
    <t>11%</t>
  </si>
  <si>
    <t>8%</t>
  </si>
  <si>
    <t>10%</t>
  </si>
  <si>
    <t xml:space="preserve"> Năm học 2023 - 2024</t>
  </si>
  <si>
    <r>
      <t xml:space="preserve"> - Tổng số học sinh, trẻ tham gia dịch vụ:</t>
    </r>
    <r>
      <rPr>
        <sz val="14"/>
        <color rgb="FFFF0000"/>
        <rFont val="Times New Roman"/>
        <family val="1"/>
      </rPr>
      <t xml:space="preserve"> 330  </t>
    </r>
    <r>
      <rPr>
        <sz val="14"/>
        <rFont val="Times New Roman"/>
        <family val="1"/>
      </rPr>
      <t>Học sinh</t>
    </r>
  </si>
  <si>
    <t xml:space="preserve">PHÒNG GIÁO DỤC- ĐÀO TẠO QUẢNG YÊN </t>
  </si>
  <si>
    <t xml:space="preserve">TRƯỜNG THCS TRẦN HƯNG ĐẠO </t>
  </si>
  <si>
    <t>ĐƠN GIÁ TIỀN LƯƠNG 1 GIỜ LÀM THÊM CỦA CÁN BỘ QUẢN LÝ, NHÂN VIÊN</t>
  </si>
  <si>
    <t>NĂM HỌC 2022 - 2023</t>
  </si>
  <si>
    <t>CV</t>
  </si>
  <si>
    <t>Tổng lương cả tháng</t>
  </si>
  <si>
    <t>Định mức ngày làm việc trong tháng</t>
  </si>
  <si>
    <t>Tiền lương /ngày</t>
  </si>
  <si>
    <t xml:space="preserve">Tiền lương 01 giờ </t>
  </si>
  <si>
    <t>Tiền lương 01 giờ dạy thêm (150%)</t>
  </si>
  <si>
    <t>Hệ số lương ngạch bậc</t>
  </si>
  <si>
    <t>Hệ số phụ cấp chức vụ</t>
  </si>
  <si>
    <t>Hệ số PC vượt khung</t>
  </si>
  <si>
    <t>Hệ số phụ cấp trách nhiệm</t>
  </si>
  <si>
    <t>Hệ số phụ cấp ưu đãi</t>
  </si>
  <si>
    <t>Hệ số phụ cấp thâm niên</t>
  </si>
  <si>
    <t>C</t>
  </si>
  <si>
    <t>7=1+2+….5</t>
  </si>
  <si>
    <t>8=7*1.490.000</t>
  </si>
  <si>
    <t>10=8/9</t>
  </si>
  <si>
    <t>11=10/8</t>
  </si>
  <si>
    <t>12=11*150%</t>
  </si>
  <si>
    <t>Nguyễn Thị Bình An</t>
  </si>
  <si>
    <t xml:space="preserve">Nguyễn Thị Thu Hiền </t>
  </si>
  <si>
    <t>HP</t>
  </si>
  <si>
    <t>31%</t>
  </si>
  <si>
    <t xml:space="preserve">Nguyễn Thị Minh Tâm </t>
  </si>
  <si>
    <t>KT</t>
  </si>
  <si>
    <t>Nguyễn Thị Giiang An</t>
  </si>
  <si>
    <t>TQ</t>
  </si>
  <si>
    <t>Ghi chú:  Cột (2) là các cán bộ QL, NV tham gia trực tiếp quản lý công tác dạy thêm</t>
  </si>
  <si>
    <t xml:space="preserve"> - Y tế : 1 h/ngày x 5 ngày/tuẫn 4 tuần/tháng </t>
  </si>
  <si>
    <t xml:space="preserve">Ngô Thị Hà </t>
  </si>
  <si>
    <t xml:space="preserve">Phục vụ vệ sinh : 01 người/tháng </t>
  </si>
  <si>
    <r>
      <t xml:space="preserve">.- </t>
    </r>
    <r>
      <rPr>
        <b/>
        <i/>
        <sz val="14"/>
        <rFont val="Times New Roman"/>
        <family val="1"/>
      </rPr>
      <t>Chi tiền Điện:</t>
    </r>
    <r>
      <rPr>
        <i/>
        <sz val="14"/>
        <rFont val="Times New Roman"/>
        <family val="1"/>
      </rPr>
      <t xml:space="preserve"> Bóng điện 60w/h/bóng x 6 bóng x 3h/buổi x 3 buổi/tuần x 4 tuần /tháng  = </t>
    </r>
    <r>
      <rPr>
        <i/>
        <sz val="14"/>
        <color rgb="FFFF0000"/>
        <rFont val="Times New Roman"/>
        <family val="1"/>
      </rPr>
      <t>12.960W</t>
    </r>
    <r>
      <rPr>
        <i/>
        <sz val="14"/>
        <rFont val="Times New Roman"/>
        <family val="1"/>
      </rPr>
      <t xml:space="preserve">, quạt 200 w/h/quạt x 4 quạt x 12 giờ/tháng  = </t>
    </r>
    <r>
      <rPr>
        <i/>
        <sz val="14"/>
        <color rgb="FFFF0000"/>
        <rFont val="Times New Roman"/>
        <family val="1"/>
      </rPr>
      <t>28.800 W,</t>
    </r>
    <r>
      <rPr>
        <i/>
        <sz val="14"/>
        <rFont val="Times New Roman"/>
        <family val="1"/>
      </rPr>
      <t xml:space="preserve"> Máy chiếu  500W x 1 cái x 12 giờ/tháng  = </t>
    </r>
    <r>
      <rPr>
        <i/>
        <sz val="14"/>
        <color rgb="FFFF0000"/>
        <rFont val="Times New Roman"/>
        <family val="1"/>
      </rPr>
      <t>10.080.</t>
    </r>
    <r>
      <rPr>
        <i/>
        <sz val="14"/>
        <rFont val="Times New Roman"/>
        <family val="1"/>
      </rPr>
      <t xml:space="preserve">W,   Máy tính 100W x 1 cái x 12 giờ/tháng = </t>
    </r>
    <r>
      <rPr>
        <i/>
        <sz val="14"/>
        <color rgb="FFFF0000"/>
        <rFont val="Times New Roman"/>
        <family val="1"/>
      </rPr>
      <t>1.200</t>
    </r>
    <r>
      <rPr>
        <i/>
        <sz val="14"/>
        <rFont val="Times New Roman"/>
        <family val="1"/>
      </rPr>
      <t>W, Tổng cộng = 53.040 W/lớp x 9 lớp = 477.360W =  477 KW</t>
    </r>
  </si>
  <si>
    <r>
      <rPr>
        <b/>
        <i/>
        <sz val="14"/>
        <rFont val="Times New Roman"/>
        <family val="1"/>
      </rPr>
      <t>Nước uống cho học sinh</t>
    </r>
    <r>
      <rPr>
        <i/>
        <sz val="14"/>
        <rFont val="Times New Roman"/>
        <family val="1"/>
      </rPr>
      <t xml:space="preserve"> (0,2 lít/hs/buổi) : 330 HS x 0.2lít/buổix3buổi/tuần x 4tuần /tháng</t>
    </r>
  </si>
  <si>
    <t>Thuế : 2%</t>
  </si>
  <si>
    <r>
      <t xml:space="preserve">Chi trả thù lao cho giáo viên trực tiếp giảng dạy :
 </t>
    </r>
    <r>
      <rPr>
        <b/>
        <i/>
        <sz val="14"/>
        <color theme="1"/>
        <rFont val="Times New Roman"/>
        <family val="1"/>
      </rPr>
      <t xml:space="preserve">3 tiết/ngày x 3 ngày /tuần x 4 tuần /tháng x 9 lớp </t>
    </r>
  </si>
  <si>
    <t xml:space="preserve"> - Hiệu trưởng (106.190 đ/h x3h/ngày x 3 ngày/tuần x 4 tuần)</t>
  </si>
  <si>
    <t xml:space="preserve"> - Phó hiệu trưởng (77.717 đ/h x 3h/ngày x 3 ngày/tuần x 4 tuần)</t>
  </si>
  <si>
    <t xml:space="preserve"> - Kế toán: 2h/ngày x 3 ngày /tuần 4 tuần/tháng</t>
  </si>
  <si>
    <r>
      <t xml:space="preserve"> - Quản lý lớp </t>
    </r>
    <r>
      <rPr>
        <i/>
        <sz val="14"/>
        <rFont val="Times New Roman"/>
        <family val="1"/>
      </rPr>
      <t>(169.351 đ/h x 0,5h/ngày x 3 ngày/tuần x 4 tuần x 9 lớp )</t>
    </r>
  </si>
  <si>
    <t xml:space="preserve"> - Thủ quỹ : 1h/ngày x5 ngày/tuần 4 tuần/tháng </t>
  </si>
  <si>
    <t xml:space="preserve">Chi trông giữ phương tiện  : 01 người/tháng </t>
  </si>
  <si>
    <t>Thuế : 10%</t>
  </si>
  <si>
    <t>Làm tròn 135.000 đ</t>
  </si>
  <si>
    <t xml:space="preserve"> Năm học 2023 -2024</t>
  </si>
  <si>
    <t xml:space="preserve"> - Tổng số học sinh tham gia dịch vụ: 202 Học sinh</t>
  </si>
  <si>
    <r>
      <t xml:space="preserve">Dụng cụ, vật tư phục vụ trông xe
</t>
    </r>
    <r>
      <rPr>
        <i/>
        <sz val="14"/>
        <color theme="1"/>
        <rFont val="Times New Roman"/>
        <family val="1"/>
      </rPr>
      <t>Làm vé xe, mua phấn, bơm...</t>
    </r>
  </si>
  <si>
    <r>
      <t xml:space="preserve">Chi trả tiền công cho người trông giữ xe : </t>
    </r>
    <r>
      <rPr>
        <i/>
        <sz val="14"/>
        <color theme="1"/>
        <rFont val="Times New Roman"/>
        <family val="1"/>
      </rPr>
      <t xml:space="preserve">01 người </t>
    </r>
  </si>
  <si>
    <t xml:space="preserve"> - Tổng số học sinh tham gia dịch vụ: 580 Học sinh</t>
  </si>
  <si>
    <t xml:space="preserve">Bình/20 lít </t>
  </si>
  <si>
    <t xml:space="preserve"> - Số lượng nước uống HS cả trường /buổi 380HS x 0.22 lít/HS </t>
  </si>
  <si>
    <t xml:space="preserve"> - Số lượng nước uống HS cả trường /buổi 380HS x 0.22 lít/HS x26 buổi</t>
  </si>
  <si>
    <r>
      <t xml:space="preserve">Đối với học 01 buổi/ngày :
 </t>
    </r>
    <r>
      <rPr>
        <i/>
        <sz val="14"/>
        <color theme="1"/>
        <rFont val="Times New Roman"/>
        <family val="1"/>
      </rPr>
      <t xml:space="preserve">Bình quân số lượng nước uống 01 HS/ buổi học :  0.22 lít 
</t>
    </r>
    <r>
      <rPr>
        <sz val="14"/>
        <color theme="1"/>
        <rFont val="Times New Roman"/>
        <family val="1"/>
      </rPr>
      <t xml:space="preserve">
</t>
    </r>
  </si>
  <si>
    <t xml:space="preserve"> - Số lượng nước uống tổng các lớp/ năm học </t>
  </si>
  <si>
    <t xml:space="preserve"> - Số lượng nước uống HS cả trường /buổi 380HS x 0.22 lít/HS x26 buổi x 9 tháng </t>
  </si>
</sst>
</file>

<file path=xl/styles.xml><?xml version="1.0" encoding="utf-8"?>
<styleSheet xmlns="http://schemas.openxmlformats.org/spreadsheetml/2006/main">
  <numFmts count="9">
    <numFmt numFmtId="43" formatCode="_(* #,##0.00_);_(* \(#,##0.00\);_(* &quot;-&quot;??_);_(@_)"/>
    <numFmt numFmtId="164" formatCode="_-* #,##0.00\ _€_-;\-* #,##0.00\ _€_-;_-* &quot;-&quot;??\ _€_-;_-@_-"/>
    <numFmt numFmtId="165" formatCode="_-* #,##0\ _€_-;\-* #,##0\ _€_-;_-* &quot;-&quot;??\ _€_-;_-@_-"/>
    <numFmt numFmtId="166" formatCode="0.000"/>
    <numFmt numFmtId="167" formatCode="_(* #,##0.000_);_(* \(#,##0.000\);_(* &quot;-&quot;??_);_(@_)"/>
    <numFmt numFmtId="168" formatCode="_-* #,##0.000\ _€_-;\-* #,##0.000\ _€_-;_-* &quot;-&quot;??\ _€_-;_-@_-"/>
    <numFmt numFmtId="169" formatCode="_(* #,##0.000_);_(* \(#,##0.000\);_(* &quot;-&quot;???_);_(@_)"/>
    <numFmt numFmtId="170" formatCode="#,##0.000"/>
    <numFmt numFmtId="171" formatCode="_(* #,##0_);_(* \(#,##0\);_(* &quot;-&quot;??_);_(@_)"/>
  </numFmts>
  <fonts count="63">
    <font>
      <sz val="12"/>
      <color theme="1"/>
      <name val="Times New Roman"/>
      <family val="2"/>
      <charset val="163"/>
    </font>
    <font>
      <b/>
      <sz val="13"/>
      <name val="Times New Roman"/>
      <family val="1"/>
    </font>
    <font>
      <sz val="13"/>
      <name val="Times New Roman"/>
      <family val="1"/>
    </font>
    <font>
      <b/>
      <sz val="14"/>
      <name val="Times New Roman"/>
      <family val="1"/>
    </font>
    <font>
      <sz val="12"/>
      <name val="Times New Roman"/>
      <family val="1"/>
    </font>
    <font>
      <i/>
      <sz val="14"/>
      <name val="Times New Roman"/>
      <family val="1"/>
    </font>
    <font>
      <b/>
      <sz val="12"/>
      <name val="Times New Roman"/>
      <family val="1"/>
    </font>
    <font>
      <sz val="14"/>
      <color theme="1"/>
      <name val="Times New Roman"/>
      <family val="1"/>
    </font>
    <font>
      <b/>
      <i/>
      <sz val="13"/>
      <name val="Times New Roman"/>
      <family val="1"/>
    </font>
    <font>
      <b/>
      <i/>
      <sz val="12"/>
      <name val="Times New Roman"/>
      <family val="1"/>
    </font>
    <font>
      <i/>
      <sz val="13"/>
      <name val="Times New Roman"/>
      <family val="1"/>
    </font>
    <font>
      <b/>
      <sz val="14"/>
      <color theme="1"/>
      <name val="Times New Roman"/>
      <family val="1"/>
    </font>
    <font>
      <i/>
      <sz val="14"/>
      <color theme="1"/>
      <name val="Times New Roman"/>
      <family val="1"/>
    </font>
    <font>
      <b/>
      <i/>
      <sz val="14"/>
      <color theme="1"/>
      <name val="Times New Roman"/>
      <family val="1"/>
    </font>
    <font>
      <sz val="10"/>
      <name val="Arial"/>
      <family val="2"/>
    </font>
    <font>
      <u/>
      <sz val="12"/>
      <name val="Times New Roman"/>
      <family val="1"/>
    </font>
    <font>
      <b/>
      <u/>
      <sz val="12"/>
      <name val="Times New Roman"/>
      <family val="1"/>
    </font>
    <font>
      <sz val="12"/>
      <name val=".VnTime"/>
      <family val="2"/>
    </font>
    <font>
      <b/>
      <sz val="18"/>
      <name val="Times New Roman"/>
      <family val="1"/>
      <charset val="163"/>
    </font>
    <font>
      <b/>
      <sz val="16"/>
      <name val=".VnTimeH"/>
      <family val="2"/>
    </font>
    <font>
      <b/>
      <sz val="14"/>
      <name val=".VnTimeH"/>
      <family val="2"/>
    </font>
    <font>
      <sz val="14"/>
      <name val=".VnTime"/>
      <family val="2"/>
    </font>
    <font>
      <sz val="14"/>
      <color rgb="FFFF0000"/>
      <name val="Times New Roman"/>
      <family val="1"/>
    </font>
    <font>
      <sz val="11"/>
      <name val="Times New Roman"/>
      <family val="1"/>
    </font>
    <font>
      <sz val="12"/>
      <color theme="1"/>
      <name val="Times New Roman"/>
      <family val="1"/>
    </font>
    <font>
      <i/>
      <sz val="12"/>
      <name val="Times New Roman"/>
      <family val="1"/>
    </font>
    <font>
      <i/>
      <sz val="10"/>
      <name val="Times New Roman"/>
      <family val="1"/>
    </font>
    <font>
      <sz val="14"/>
      <name val="Times New Roman"/>
      <family val="1"/>
    </font>
    <font>
      <b/>
      <sz val="14"/>
      <name val=".VnTime"/>
      <family val="2"/>
      <charset val="163"/>
    </font>
    <font>
      <b/>
      <sz val="14"/>
      <color rgb="FFFF0000"/>
      <name val="Times New Roman"/>
      <family val="1"/>
      <charset val="163"/>
    </font>
    <font>
      <b/>
      <sz val="11"/>
      <name val="Times New Roman"/>
      <family val="1"/>
      <charset val="163"/>
    </font>
    <font>
      <b/>
      <sz val="12"/>
      <color theme="1"/>
      <name val="Times New Roman"/>
      <family val="2"/>
      <charset val="163"/>
    </font>
    <font>
      <b/>
      <i/>
      <sz val="12"/>
      <color theme="1"/>
      <name val="Times New Roman"/>
      <family val="1"/>
    </font>
    <font>
      <b/>
      <i/>
      <u/>
      <sz val="14"/>
      <color theme="1"/>
      <name val="Times New Roman"/>
      <family val="1"/>
    </font>
    <font>
      <sz val="8"/>
      <name val="Times New Roman"/>
      <family val="2"/>
      <charset val="163"/>
    </font>
    <font>
      <sz val="12"/>
      <color theme="1"/>
      <name val="Times New Roman"/>
      <family val="2"/>
      <charset val="163"/>
    </font>
    <font>
      <b/>
      <sz val="12"/>
      <color theme="1"/>
      <name val="Times New Roman"/>
      <family val="1"/>
    </font>
    <font>
      <sz val="14"/>
      <name val="Times New Roman"/>
      <family val="1"/>
      <charset val="163"/>
    </font>
    <font>
      <b/>
      <sz val="14"/>
      <name val=".VnTimeH"/>
      <family val="2"/>
      <charset val="163"/>
    </font>
    <font>
      <sz val="14"/>
      <name val=".VnTime"/>
      <family val="2"/>
      <charset val="163"/>
    </font>
    <font>
      <b/>
      <sz val="14"/>
      <name val="Times New Roman"/>
      <family val="1"/>
      <charset val="163"/>
    </font>
    <font>
      <i/>
      <sz val="14"/>
      <name val="Times New Roman"/>
      <family val="1"/>
      <charset val="163"/>
    </font>
    <font>
      <b/>
      <i/>
      <sz val="14"/>
      <name val="Times New Roman"/>
      <family val="1"/>
      <charset val="163"/>
    </font>
    <font>
      <sz val="14"/>
      <color rgb="FFFF0000"/>
      <name val="Times New Roman"/>
      <family val="1"/>
      <charset val="163"/>
    </font>
    <font>
      <b/>
      <i/>
      <sz val="14"/>
      <color theme="1"/>
      <name val="Times New Roman"/>
      <family val="1"/>
      <charset val="163"/>
    </font>
    <font>
      <sz val="14"/>
      <color theme="1"/>
      <name val="Times New Roman"/>
      <family val="2"/>
      <charset val="163"/>
    </font>
    <font>
      <i/>
      <sz val="11"/>
      <name val="Times New Roman"/>
      <family val="1"/>
    </font>
    <font>
      <b/>
      <u/>
      <sz val="14"/>
      <color theme="1"/>
      <name val="Times New Roman"/>
      <family val="1"/>
    </font>
    <font>
      <b/>
      <u/>
      <sz val="14"/>
      <name val="Times New Roman"/>
      <family val="1"/>
    </font>
    <font>
      <b/>
      <i/>
      <sz val="14"/>
      <name val="Times New Roman"/>
      <family val="1"/>
    </font>
    <font>
      <sz val="11"/>
      <color theme="1"/>
      <name val="Times New Roman"/>
      <family val="1"/>
    </font>
    <font>
      <sz val="14"/>
      <color rgb="FFFF0000"/>
      <name val="Times New Roman"/>
      <family val="2"/>
      <charset val="163"/>
    </font>
    <font>
      <sz val="12"/>
      <color rgb="FFFF0000"/>
      <name val="Times New Roman"/>
      <family val="2"/>
      <charset val="163"/>
    </font>
    <font>
      <sz val="12"/>
      <color rgb="FFFF0000"/>
      <name val="Times New Roman"/>
      <family val="1"/>
    </font>
    <font>
      <sz val="12"/>
      <color indexed="8"/>
      <name val="Times New Roman"/>
      <family val="1"/>
    </font>
    <font>
      <b/>
      <sz val="11"/>
      <name val="Times New Roman"/>
      <family val="1"/>
    </font>
    <font>
      <b/>
      <sz val="10"/>
      <name val=".VnTime"/>
      <family val="2"/>
      <charset val="163"/>
    </font>
    <font>
      <b/>
      <sz val="12"/>
      <name val=".VnTime"/>
      <family val="2"/>
      <charset val="163"/>
    </font>
    <font>
      <i/>
      <sz val="12"/>
      <color theme="1"/>
      <name val="Times New Roman"/>
      <family val="1"/>
    </font>
    <font>
      <b/>
      <sz val="11"/>
      <color theme="1"/>
      <name val="Times New Roman"/>
      <family val="1"/>
    </font>
    <font>
      <b/>
      <i/>
      <sz val="10"/>
      <color theme="1"/>
      <name val="Times New Roman"/>
      <family val="1"/>
    </font>
    <font>
      <b/>
      <sz val="10"/>
      <color rgb="FFFF0000"/>
      <name val="Times New Roman"/>
      <family val="1"/>
      <charset val="163"/>
    </font>
    <font>
      <i/>
      <sz val="14"/>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bgColor indexed="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0" fontId="4" fillId="0" borderId="0"/>
    <xf numFmtId="0" fontId="14" fillId="0" borderId="0"/>
    <xf numFmtId="0" fontId="17" fillId="0" borderId="0"/>
    <xf numFmtId="164" fontId="17"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0" fontId="4" fillId="0" borderId="0"/>
  </cellStyleXfs>
  <cellXfs count="349">
    <xf numFmtId="0" fontId="0" fillId="0" borderId="0" xfId="0"/>
    <xf numFmtId="0" fontId="4" fillId="2" borderId="0" xfId="0" applyFont="1" applyFill="1"/>
    <xf numFmtId="0" fontId="6" fillId="2" borderId="0" xfId="0" applyFont="1" applyFill="1" applyAlignment="1">
      <alignment horizontal="center"/>
    </xf>
    <xf numFmtId="0" fontId="6" fillId="2" borderId="0" xfId="0" applyFont="1" applyFill="1" applyAlignment="1">
      <alignment horizontal="left"/>
    </xf>
    <xf numFmtId="0" fontId="4" fillId="2" borderId="0" xfId="0" applyFont="1" applyFill="1" applyAlignment="1">
      <alignment horizontal="center"/>
    </xf>
    <xf numFmtId="0" fontId="4" fillId="2" borderId="0" xfId="0" applyFont="1" applyFill="1" applyAlignment="1">
      <alignment horizontal="left"/>
    </xf>
    <xf numFmtId="0" fontId="5" fillId="2" borderId="0" xfId="0" applyFont="1" applyFill="1" applyAlignment="1">
      <alignment horizontal="center"/>
    </xf>
    <xf numFmtId="0" fontId="1" fillId="2" borderId="1" xfId="0" applyFont="1" applyFill="1" applyBorder="1" applyAlignment="1">
      <alignment horizontal="center" vertical="center" wrapText="1"/>
    </xf>
    <xf numFmtId="0" fontId="5" fillId="2" borderId="0" xfId="0" applyFont="1" applyFill="1" applyAlignment="1">
      <alignment horizontal="left"/>
    </xf>
    <xf numFmtId="0" fontId="1"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7" fillId="0" borderId="1" xfId="0" applyFont="1" applyBorder="1" applyAlignment="1">
      <alignment horizontal="justify" vertical="center"/>
    </xf>
    <xf numFmtId="0" fontId="7" fillId="0" borderId="1" xfId="0" applyFont="1" applyBorder="1" applyAlignment="1">
      <alignment horizontal="center" vertical="center"/>
    </xf>
    <xf numFmtId="0" fontId="6" fillId="2" borderId="0" xfId="0" applyFont="1" applyFill="1"/>
    <xf numFmtId="0" fontId="7" fillId="0" borderId="0" xfId="0" applyFont="1"/>
    <xf numFmtId="0" fontId="11" fillId="0" borderId="0" xfId="0" applyFont="1"/>
    <xf numFmtId="0" fontId="2" fillId="2" borderId="1" xfId="0" applyFont="1" applyFill="1" applyBorder="1" applyAlignment="1">
      <alignment vertical="center" wrapText="1"/>
    </xf>
    <xf numFmtId="0" fontId="11" fillId="0" borderId="1" xfId="0" applyFont="1" applyBorder="1"/>
    <xf numFmtId="0" fontId="7" fillId="0" borderId="1" xfId="0" applyFont="1" applyBorder="1" applyAlignment="1">
      <alignment vertical="top" wrapText="1"/>
    </xf>
    <xf numFmtId="0" fontId="1" fillId="2" borderId="1" xfId="0" applyFont="1" applyFill="1" applyBorder="1" applyAlignment="1">
      <alignment horizontal="left" vertical="center" wrapText="1" inden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indent="1"/>
    </xf>
    <xf numFmtId="0" fontId="2" fillId="2" borderId="1" xfId="0" applyFont="1" applyFill="1" applyBorder="1" applyAlignment="1">
      <alignment horizontal="left" vertical="center" wrapText="1" indent="1"/>
    </xf>
    <xf numFmtId="0" fontId="3" fillId="2" borderId="0" xfId="0" applyFont="1" applyFill="1"/>
    <xf numFmtId="0" fontId="10" fillId="2" borderId="1" xfId="0" applyFont="1" applyFill="1" applyBorder="1" applyAlignment="1">
      <alignment horizontal="center" vertical="center" wrapText="1"/>
    </xf>
    <xf numFmtId="0" fontId="11" fillId="0" borderId="1" xfId="0" applyFont="1" applyBorder="1" applyAlignment="1">
      <alignment horizontal="center"/>
    </xf>
    <xf numFmtId="0" fontId="7" fillId="0" borderId="1" xfId="0" applyFont="1" applyBorder="1"/>
    <xf numFmtId="0" fontId="7" fillId="0" borderId="1" xfId="0" applyFont="1" applyBorder="1" applyAlignment="1">
      <alignment horizontal="center"/>
    </xf>
    <xf numFmtId="0" fontId="11" fillId="0" borderId="1" xfId="0" applyFont="1" applyBorder="1" applyAlignment="1">
      <alignment horizontal="justify" vertical="center"/>
    </xf>
    <xf numFmtId="0" fontId="4" fillId="2" borderId="1" xfId="0" applyFont="1" applyFill="1" applyBorder="1" applyAlignment="1">
      <alignment horizontal="center"/>
    </xf>
    <xf numFmtId="0" fontId="4" fillId="2" borderId="1" xfId="0" applyFont="1" applyFill="1" applyBorder="1" applyAlignment="1">
      <alignment horizontal="left"/>
    </xf>
    <xf numFmtId="0" fontId="8" fillId="2" borderId="1" xfId="0" applyFont="1" applyFill="1" applyBorder="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vertical="center" wrapText="1"/>
    </xf>
    <xf numFmtId="0" fontId="7" fillId="0" borderId="0" xfId="0" applyFont="1" applyAlignment="1">
      <alignment horizontal="justify" vertical="center"/>
    </xf>
    <xf numFmtId="0" fontId="2" fillId="2" borderId="9" xfId="0" applyFont="1" applyFill="1" applyBorder="1" applyAlignment="1">
      <alignment vertical="center" wrapText="1"/>
    </xf>
    <xf numFmtId="0" fontId="2" fillId="2" borderId="11" xfId="0" applyFont="1" applyFill="1" applyBorder="1" applyAlignment="1">
      <alignment horizontal="center" vertical="center" wrapText="1"/>
    </xf>
    <xf numFmtId="0" fontId="4" fillId="3" borderId="1" xfId="1" applyFill="1" applyBorder="1"/>
    <xf numFmtId="0" fontId="4" fillId="3" borderId="1" xfId="1" applyFill="1" applyBorder="1" applyAlignment="1">
      <alignment horizontal="center"/>
    </xf>
    <xf numFmtId="0" fontId="4" fillId="3" borderId="1" xfId="1" applyFill="1" applyBorder="1" applyAlignment="1">
      <alignment wrapText="1"/>
    </xf>
    <xf numFmtId="0" fontId="4" fillId="3" borderId="1" xfId="1" applyFill="1" applyBorder="1" applyAlignment="1">
      <alignment horizontal="left" wrapText="1"/>
    </xf>
    <xf numFmtId="0" fontId="6" fillId="2" borderId="1" xfId="0" applyFont="1" applyFill="1" applyBorder="1" applyAlignment="1">
      <alignment horizontal="center" vertical="center" wrapText="1"/>
    </xf>
    <xf numFmtId="0" fontId="6" fillId="0" borderId="1" xfId="0" applyFont="1" applyBorder="1" applyAlignment="1">
      <alignment horizontal="right"/>
    </xf>
    <xf numFmtId="0" fontId="6" fillId="2" borderId="1" xfId="0" applyFont="1" applyFill="1" applyBorder="1" applyAlignment="1">
      <alignment vertical="center" wrapText="1"/>
    </xf>
    <xf numFmtId="0" fontId="6" fillId="0" borderId="1" xfId="0" applyFont="1" applyBorder="1"/>
    <xf numFmtId="49" fontId="15" fillId="2" borderId="1" xfId="2" applyNumberFormat="1" applyFont="1" applyFill="1" applyBorder="1" applyAlignment="1" applyProtection="1">
      <alignment horizontal="left" vertical="center" indent="1"/>
      <protection locked="0"/>
    </xf>
    <xf numFmtId="0" fontId="15" fillId="2" borderId="1" xfId="2" applyFont="1" applyFill="1" applyBorder="1" applyAlignment="1" applyProtection="1">
      <alignment horizontal="center" vertical="center"/>
      <protection locked="0"/>
    </xf>
    <xf numFmtId="49" fontId="6" fillId="2" borderId="1" xfId="2" applyNumberFormat="1" applyFont="1" applyFill="1" applyBorder="1" applyAlignment="1" applyProtection="1">
      <alignment horizontal="left" vertical="center" indent="1"/>
      <protection locked="0"/>
    </xf>
    <xf numFmtId="0" fontId="6" fillId="2" borderId="1" xfId="2" applyFont="1" applyFill="1" applyBorder="1" applyAlignment="1" applyProtection="1">
      <alignment horizontal="center" vertical="center"/>
      <protection locked="0"/>
    </xf>
    <xf numFmtId="49" fontId="4" fillId="2" borderId="1" xfId="2" applyNumberFormat="1" applyFont="1" applyFill="1" applyBorder="1" applyAlignment="1" applyProtection="1">
      <alignment horizontal="left" vertical="center" indent="1"/>
      <protection locked="0"/>
    </xf>
    <xf numFmtId="0" fontId="4" fillId="2" borderId="1" xfId="2" applyFont="1" applyFill="1" applyBorder="1" applyAlignment="1" applyProtection="1">
      <alignment horizontal="center" vertical="center"/>
      <protection locked="0"/>
    </xf>
    <xf numFmtId="49" fontId="4" fillId="2" borderId="1" xfId="2" quotePrefix="1" applyNumberFormat="1" applyFont="1" applyFill="1" applyBorder="1" applyAlignment="1" applyProtection="1">
      <alignment horizontal="left" vertical="center" indent="1"/>
      <protection locked="0"/>
    </xf>
    <xf numFmtId="49" fontId="16" fillId="2" borderId="1" xfId="2" applyNumberFormat="1" applyFont="1" applyFill="1" applyBorder="1" applyAlignment="1" applyProtection="1">
      <alignment horizontal="left" vertical="center" indent="1"/>
      <protection locked="0"/>
    </xf>
    <xf numFmtId="0" fontId="16" fillId="2" borderId="1" xfId="2" applyFont="1" applyFill="1" applyBorder="1" applyAlignment="1" applyProtection="1">
      <alignment horizontal="center" vertical="center"/>
      <protection locked="0"/>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19" fillId="0" borderId="0" xfId="3" applyFont="1"/>
    <xf numFmtId="0" fontId="20" fillId="0" borderId="0" xfId="3" applyFont="1"/>
    <xf numFmtId="0" fontId="17" fillId="0" borderId="0" xfId="3"/>
    <xf numFmtId="0" fontId="21" fillId="0" borderId="1" xfId="3" applyFont="1" applyBorder="1" applyAlignment="1">
      <alignment horizontal="center" vertical="center"/>
    </xf>
    <xf numFmtId="0" fontId="22" fillId="0" borderId="1" xfId="3" applyFont="1" applyBorder="1" applyAlignment="1">
      <alignment horizontal="left" vertical="center"/>
    </xf>
    <xf numFmtId="164" fontId="21" fillId="0" borderId="1" xfId="4" applyFont="1" applyBorder="1" applyAlignment="1">
      <alignment horizontal="center" vertical="center"/>
    </xf>
    <xf numFmtId="164" fontId="23" fillId="0" borderId="1" xfId="4" applyFont="1" applyBorder="1" applyAlignment="1">
      <alignment horizontal="left" vertical="center" wrapText="1"/>
    </xf>
    <xf numFmtId="0" fontId="24" fillId="0" borderId="0" xfId="0" applyFont="1"/>
    <xf numFmtId="0" fontId="6" fillId="0" borderId="1" xfId="3" applyFont="1" applyBorder="1" applyAlignment="1">
      <alignment horizontal="center" vertical="center"/>
    </xf>
    <xf numFmtId="0" fontId="25" fillId="0" borderId="1" xfId="3" applyFont="1" applyBorder="1" applyAlignment="1">
      <alignment horizontal="center" vertical="center"/>
    </xf>
    <xf numFmtId="0" fontId="25" fillId="0" borderId="1" xfId="3" applyFont="1" applyBorder="1" applyAlignment="1">
      <alignment horizontal="center" vertical="top" wrapText="1"/>
    </xf>
    <xf numFmtId="0" fontId="18" fillId="0" borderId="0" xfId="3" applyFont="1" applyAlignment="1">
      <alignment horizontal="center"/>
    </xf>
    <xf numFmtId="0" fontId="20" fillId="0" borderId="0" xfId="3" applyFont="1" applyAlignment="1">
      <alignment horizontal="center"/>
    </xf>
    <xf numFmtId="0" fontId="6" fillId="0" borderId="1" xfId="3" applyFont="1" applyBorder="1" applyAlignment="1">
      <alignment horizontal="center" vertical="top" wrapText="1"/>
    </xf>
    <xf numFmtId="0" fontId="26" fillId="0" borderId="1" xfId="3" applyFont="1" applyBorder="1" applyAlignment="1">
      <alignment horizontal="center" vertical="top" wrapText="1"/>
    </xf>
    <xf numFmtId="0" fontId="27" fillId="2" borderId="0" xfId="0" applyFont="1" applyFill="1" applyAlignment="1">
      <alignment horizontal="left"/>
    </xf>
    <xf numFmtId="0" fontId="3" fillId="2" borderId="0" xfId="0" applyFont="1" applyFill="1" applyAlignment="1">
      <alignment horizontal="center"/>
    </xf>
    <xf numFmtId="0" fontId="1" fillId="2" borderId="10" xfId="0" applyFont="1" applyFill="1" applyBorder="1" applyAlignment="1">
      <alignment horizontal="center" vertical="center" wrapText="1"/>
    </xf>
    <xf numFmtId="0" fontId="28" fillId="0" borderId="1" xfId="3" applyFont="1" applyBorder="1" applyAlignment="1">
      <alignment horizontal="right" vertical="center"/>
    </xf>
    <xf numFmtId="0" fontId="29" fillId="0" borderId="1" xfId="3" applyFont="1" applyBorder="1" applyAlignment="1">
      <alignment horizontal="right" vertical="center"/>
    </xf>
    <xf numFmtId="164" fontId="28" fillId="0" borderId="1" xfId="4" applyFont="1" applyBorder="1" applyAlignment="1">
      <alignment horizontal="right" vertical="center"/>
    </xf>
    <xf numFmtId="165" fontId="28" fillId="0" borderId="1" xfId="4" applyNumberFormat="1" applyFont="1" applyBorder="1" applyAlignment="1">
      <alignment horizontal="right" vertical="center"/>
    </xf>
    <xf numFmtId="164" fontId="30" fillId="0" borderId="1" xfId="4" applyFont="1" applyBorder="1" applyAlignment="1">
      <alignment horizontal="right" vertical="center" wrapText="1"/>
    </xf>
    <xf numFmtId="0" fontId="31" fillId="0" borderId="0" xfId="0" applyFont="1" applyAlignment="1">
      <alignment horizontal="right"/>
    </xf>
    <xf numFmtId="0" fontId="0" fillId="0" borderId="1" xfId="0" applyBorder="1"/>
    <xf numFmtId="0" fontId="32" fillId="0" borderId="1" xfId="0" applyFont="1" applyBorder="1"/>
    <xf numFmtId="0" fontId="26" fillId="2" borderId="1"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9" fillId="0" borderId="1" xfId="3" applyFont="1" applyBorder="1" applyAlignment="1">
      <alignment horizontal="left" vertical="center"/>
    </xf>
    <xf numFmtId="0" fontId="6" fillId="2" borderId="1" xfId="0" applyFont="1" applyFill="1" applyBorder="1" applyAlignment="1">
      <alignment horizontal="center"/>
    </xf>
    <xf numFmtId="0" fontId="5" fillId="2" borderId="0" xfId="0" applyFont="1" applyFill="1" applyAlignment="1">
      <alignment horizontal="center" vertical="center" wrapText="1"/>
    </xf>
    <xf numFmtId="0" fontId="27" fillId="2" borderId="0" xfId="0" applyFont="1" applyFill="1" applyAlignment="1">
      <alignment horizontal="center"/>
    </xf>
    <xf numFmtId="0" fontId="3" fillId="2" borderId="0" xfId="0" applyFont="1" applyFill="1" applyAlignment="1">
      <alignment horizontal="left"/>
    </xf>
    <xf numFmtId="0" fontId="1" fillId="2" borderId="0" xfId="0" applyFont="1" applyFill="1" applyAlignment="1">
      <alignment horizontal="right" vertical="center" wrapText="1"/>
    </xf>
    <xf numFmtId="0" fontId="5" fillId="2" borderId="8" xfId="0" applyFont="1" applyFill="1" applyBorder="1" applyAlignment="1">
      <alignment horizontal="center" vertical="center" wrapText="1"/>
    </xf>
    <xf numFmtId="0" fontId="3" fillId="2" borderId="8" xfId="0" applyFont="1" applyFill="1" applyBorder="1" applyAlignment="1">
      <alignment horizontal="center"/>
    </xf>
    <xf numFmtId="0" fontId="3" fillId="2" borderId="8" xfId="0" applyFont="1" applyFill="1" applyBorder="1" applyAlignment="1">
      <alignment horizontal="left"/>
    </xf>
    <xf numFmtId="0" fontId="2" fillId="4"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3" fontId="2" fillId="2"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2" fillId="0" borderId="1" xfId="3" applyNumberFormat="1" applyFont="1" applyBorder="1" applyAlignment="1">
      <alignment horizontal="left" vertical="center"/>
    </xf>
    <xf numFmtId="3" fontId="21" fillId="0" borderId="1" xfId="4" applyNumberFormat="1" applyFont="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1" fillId="2" borderId="0" xfId="0" applyFont="1" applyFill="1" applyAlignment="1">
      <alignment horizontal="left" vertical="center" wrapText="1" indent="1"/>
    </xf>
    <xf numFmtId="0" fontId="1" fillId="2" borderId="10" xfId="0" applyFont="1" applyFill="1" applyBorder="1" applyAlignment="1">
      <alignment horizontal="right" vertical="center" wrapText="1"/>
    </xf>
    <xf numFmtId="0" fontId="1" fillId="2" borderId="10" xfId="0" applyFont="1" applyFill="1" applyBorder="1" applyAlignment="1">
      <alignment vertical="center" wrapText="1"/>
    </xf>
    <xf numFmtId="3"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33" fillId="0" borderId="1" xfId="0" applyFont="1" applyBorder="1"/>
    <xf numFmtId="0" fontId="36" fillId="0" borderId="0" xfId="0" applyFont="1"/>
    <xf numFmtId="0" fontId="38" fillId="0" borderId="0" xfId="3" applyFont="1"/>
    <xf numFmtId="0" fontId="37" fillId="0" borderId="0" xfId="3" applyFont="1" applyAlignment="1">
      <alignment horizontal="left"/>
    </xf>
    <xf numFmtId="0" fontId="39" fillId="0" borderId="0" xfId="3" applyFont="1"/>
    <xf numFmtId="0" fontId="40" fillId="0" borderId="1" xfId="3" applyFont="1" applyBorder="1" applyAlignment="1">
      <alignment horizontal="center" vertical="center"/>
    </xf>
    <xf numFmtId="0" fontId="41" fillId="0" borderId="1" xfId="3" applyFont="1" applyBorder="1" applyAlignment="1">
      <alignment horizontal="center" vertical="center"/>
    </xf>
    <xf numFmtId="0" fontId="40" fillId="0" borderId="1" xfId="3" applyFont="1" applyBorder="1" applyAlignment="1">
      <alignment horizontal="left" vertical="center"/>
    </xf>
    <xf numFmtId="0" fontId="42" fillId="0" borderId="1" xfId="3" applyFont="1" applyBorder="1" applyAlignment="1">
      <alignment horizontal="left" vertical="center"/>
    </xf>
    <xf numFmtId="0" fontId="39" fillId="0" borderId="1" xfId="3" applyFont="1" applyBorder="1" applyAlignment="1">
      <alignment horizontal="center" vertical="center"/>
    </xf>
    <xf numFmtId="0" fontId="43" fillId="0" borderId="1" xfId="3" applyFont="1" applyBorder="1" applyAlignment="1">
      <alignment horizontal="left" vertical="center"/>
    </xf>
    <xf numFmtId="164" fontId="37" fillId="0" borderId="1" xfId="4" applyFont="1" applyBorder="1" applyAlignment="1">
      <alignment horizontal="left" vertical="center" wrapText="1"/>
    </xf>
    <xf numFmtId="0" fontId="44" fillId="0" borderId="1" xfId="0" applyFont="1" applyBorder="1"/>
    <xf numFmtId="164" fontId="40" fillId="0" borderId="1" xfId="4" applyFont="1" applyBorder="1" applyAlignment="1">
      <alignment horizontal="right" vertical="center" wrapText="1"/>
    </xf>
    <xf numFmtId="0" fontId="45" fillId="0" borderId="0" xfId="0" applyFont="1"/>
    <xf numFmtId="0" fontId="46" fillId="0" borderId="1" xfId="3" applyFont="1" applyBorder="1" applyAlignment="1">
      <alignment horizontal="center" vertical="center"/>
    </xf>
    <xf numFmtId="0" fontId="37" fillId="0" borderId="1" xfId="3" applyFont="1" applyBorder="1" applyAlignment="1">
      <alignment horizontal="left" vertical="center"/>
    </xf>
    <xf numFmtId="0" fontId="42" fillId="0" borderId="1" xfId="3" applyFont="1" applyBorder="1" applyAlignment="1">
      <alignment horizontal="right" vertical="center"/>
    </xf>
    <xf numFmtId="0" fontId="42" fillId="0" borderId="1" xfId="0" applyFont="1" applyBorder="1"/>
    <xf numFmtId="0" fontId="7" fillId="0" borderId="0" xfId="0" applyFont="1" applyAlignment="1">
      <alignment horizontal="center"/>
    </xf>
    <xf numFmtId="0" fontId="13" fillId="0" borderId="1" xfId="0" applyFont="1" applyBorder="1" applyAlignment="1">
      <alignment horizontal="right"/>
    </xf>
    <xf numFmtId="0" fontId="27" fillId="2" borderId="1" xfId="0" applyFont="1" applyFill="1" applyBorder="1" applyAlignment="1">
      <alignment horizontal="left"/>
    </xf>
    <xf numFmtId="0" fontId="27" fillId="2" borderId="1" xfId="0" applyFont="1" applyFill="1" applyBorder="1" applyAlignment="1">
      <alignment horizontal="left" vertical="center" wrapText="1"/>
    </xf>
    <xf numFmtId="3" fontId="2" fillId="2" borderId="0" xfId="0" applyNumberFormat="1" applyFont="1" applyFill="1" applyAlignment="1">
      <alignment vertical="center" wrapText="1"/>
    </xf>
    <xf numFmtId="3" fontId="2" fillId="2" borderId="11" xfId="0" applyNumberFormat="1" applyFont="1" applyFill="1" applyBorder="1" applyAlignment="1">
      <alignment horizontal="center" vertical="center" wrapText="1"/>
    </xf>
    <xf numFmtId="3" fontId="2" fillId="2" borderId="0" xfId="0" applyNumberFormat="1" applyFont="1" applyFill="1" applyAlignment="1">
      <alignment horizontal="center" vertical="center" wrapText="1"/>
    </xf>
    <xf numFmtId="9" fontId="2" fillId="2" borderId="0" xfId="5" applyFont="1" applyFill="1" applyBorder="1" applyAlignment="1">
      <alignment horizontal="center" vertical="center" wrapText="1"/>
    </xf>
    <xf numFmtId="0" fontId="47" fillId="0" borderId="0" xfId="0" applyFont="1"/>
    <xf numFmtId="0" fontId="15" fillId="2" borderId="0" xfId="0" applyFont="1" applyFill="1" applyAlignment="1">
      <alignment horizontal="left"/>
    </xf>
    <xf numFmtId="0" fontId="6" fillId="2" borderId="0" xfId="0" applyFont="1" applyFill="1" applyAlignment="1">
      <alignment horizontal="right"/>
    </xf>
    <xf numFmtId="0" fontId="12" fillId="0" borderId="0" xfId="0" applyFont="1"/>
    <xf numFmtId="0" fontId="13" fillId="0" borderId="1" xfId="0" applyFont="1" applyBorder="1" applyAlignment="1">
      <alignment horizontal="justify" vertical="center"/>
    </xf>
    <xf numFmtId="0" fontId="48" fillId="2" borderId="1" xfId="0" applyFont="1" applyFill="1" applyBorder="1" applyAlignment="1">
      <alignment vertical="center" wrapText="1"/>
    </xf>
    <xf numFmtId="0" fontId="47" fillId="0" borderId="1" xfId="0" applyFont="1" applyBorder="1"/>
    <xf numFmtId="0" fontId="48" fillId="2" borderId="1" xfId="0" applyFont="1" applyFill="1" applyBorder="1" applyAlignment="1">
      <alignment horizontal="left" vertical="center" wrapText="1" indent="1"/>
    </xf>
    <xf numFmtId="0" fontId="27" fillId="2" borderId="0" xfId="0" applyFont="1" applyFill="1"/>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vertical="center" wrapText="1"/>
    </xf>
    <xf numFmtId="0" fontId="3" fillId="2" borderId="1" xfId="0" applyFont="1" applyFill="1" applyBorder="1" applyAlignment="1">
      <alignment horizontal="right" vertical="center" wrapText="1"/>
    </xf>
    <xf numFmtId="0" fontId="49" fillId="2" borderId="1" xfId="0" applyFont="1" applyFill="1" applyBorder="1" applyAlignment="1">
      <alignment horizontal="right"/>
    </xf>
    <xf numFmtId="0" fontId="49" fillId="4" borderId="1" xfId="0" applyFont="1" applyFill="1" applyBorder="1" applyAlignment="1">
      <alignment horizontal="right"/>
    </xf>
    <xf numFmtId="0" fontId="49" fillId="2" borderId="0" xfId="0" applyFont="1" applyFill="1" applyAlignment="1">
      <alignment horizontal="right"/>
    </xf>
    <xf numFmtId="0" fontId="2" fillId="0" borderId="1" xfId="0" applyFont="1" applyBorder="1" applyAlignment="1">
      <alignment horizontal="center" vertical="center" wrapText="1"/>
    </xf>
    <xf numFmtId="0" fontId="5" fillId="2" borderId="1" xfId="0" applyFont="1" applyFill="1" applyBorder="1" applyAlignment="1">
      <alignment horizontal="left"/>
    </xf>
    <xf numFmtId="0" fontId="2" fillId="0" borderId="0" xfId="0" applyFont="1" applyAlignment="1">
      <alignment horizontal="center" vertical="center" wrapText="1"/>
    </xf>
    <xf numFmtId="3" fontId="2" fillId="0" borderId="0" xfId="0" applyNumberFormat="1" applyFont="1" applyAlignment="1">
      <alignment horizontal="center" vertical="center" wrapText="1"/>
    </xf>
    <xf numFmtId="0" fontId="13" fillId="0" borderId="0" xfId="0" applyFont="1" applyAlignment="1">
      <alignment vertical="center" wrapText="1"/>
    </xf>
    <xf numFmtId="0" fontId="23" fillId="2" borderId="7" xfId="0" applyFont="1" applyFill="1" applyBorder="1" applyAlignment="1">
      <alignment horizontal="center" vertical="center" wrapText="1"/>
    </xf>
    <xf numFmtId="0" fontId="50" fillId="0" borderId="1" xfId="0" applyFont="1" applyBorder="1" applyAlignment="1">
      <alignment vertical="top" wrapText="1"/>
    </xf>
    <xf numFmtId="0" fontId="23"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2" fillId="4" borderId="0" xfId="0" applyFont="1" applyFill="1"/>
    <xf numFmtId="0" fontId="51" fillId="4" borderId="0" xfId="0" applyFont="1" applyFill="1"/>
    <xf numFmtId="0" fontId="6" fillId="0" borderId="1" xfId="3" applyFont="1" applyBorder="1" applyAlignment="1">
      <alignment horizontal="center" vertical="center"/>
    </xf>
    <xf numFmtId="0" fontId="27" fillId="2" borderId="0" xfId="0" applyFont="1" applyFill="1" applyAlignment="1">
      <alignment horizontal="left"/>
    </xf>
    <xf numFmtId="0" fontId="1"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4" fillId="2" borderId="1" xfId="0" applyFont="1" applyFill="1" applyBorder="1" applyAlignment="1">
      <alignment horizontal="left" vertical="center"/>
    </xf>
    <xf numFmtId="0" fontId="4" fillId="0" borderId="1" xfId="3" applyFont="1" applyBorder="1" applyAlignment="1">
      <alignment horizontal="center" vertical="center"/>
    </xf>
    <xf numFmtId="4" fontId="4" fillId="0" borderId="1" xfId="0" applyNumberFormat="1" applyFont="1" applyBorder="1" applyAlignment="1">
      <alignment horizontal="right" vertical="center"/>
    </xf>
    <xf numFmtId="0" fontId="53" fillId="0" borderId="1" xfId="3" applyFont="1" applyBorder="1" applyAlignment="1">
      <alignment horizontal="left" vertical="center"/>
    </xf>
    <xf numFmtId="164" fontId="17" fillId="0" borderId="1" xfId="4" applyFont="1" applyBorder="1" applyAlignment="1">
      <alignment horizontal="center" vertical="center"/>
    </xf>
    <xf numFmtId="164" fontId="4" fillId="0" borderId="1" xfId="4" applyFont="1" applyBorder="1" applyAlignment="1">
      <alignment horizontal="left" vertical="center" wrapText="1"/>
    </xf>
    <xf numFmtId="164" fontId="4" fillId="0" borderId="1" xfId="4" applyFont="1" applyBorder="1" applyAlignment="1">
      <alignment horizontal="center" vertical="center"/>
    </xf>
    <xf numFmtId="0" fontId="54" fillId="5" borderId="14" xfId="0" applyFont="1" applyFill="1" applyBorder="1" applyAlignment="1" applyProtection="1">
      <alignment horizontal="center" vertical="center" wrapText="1" shrinkToFit="1"/>
      <protection locked="0"/>
    </xf>
    <xf numFmtId="165" fontId="4" fillId="0" borderId="4" xfId="4" quotePrefix="1" applyNumberFormat="1" applyFont="1" applyBorder="1" applyAlignment="1">
      <alignment horizontal="center" vertical="center"/>
    </xf>
    <xf numFmtId="43" fontId="54" fillId="5" borderId="15" xfId="0" applyNumberFormat="1" applyFont="1" applyFill="1" applyBorder="1" applyAlignment="1" applyProtection="1">
      <alignment horizontal="right" vertical="center" wrapText="1" shrinkToFit="1"/>
      <protection locked="0"/>
    </xf>
    <xf numFmtId="166" fontId="54" fillId="5" borderId="15" xfId="0" applyNumberFormat="1" applyFont="1" applyFill="1" applyBorder="1" applyAlignment="1" applyProtection="1">
      <alignment horizontal="right" vertical="center" wrapText="1" shrinkToFit="1"/>
      <protection locked="0"/>
    </xf>
    <xf numFmtId="164" fontId="4" fillId="0" borderId="1" xfId="4" applyNumberFormat="1" applyFont="1" applyBorder="1" applyAlignment="1">
      <alignment vertical="center"/>
    </xf>
    <xf numFmtId="0" fontId="54" fillId="5" borderId="15" xfId="0" applyFont="1" applyFill="1" applyBorder="1" applyAlignment="1" applyProtection="1">
      <alignment horizontal="right" vertical="center" wrapText="1" shrinkToFit="1"/>
      <protection locked="0"/>
    </xf>
    <xf numFmtId="0" fontId="54" fillId="5" borderId="15" xfId="0" quotePrefix="1" applyFont="1" applyFill="1" applyBorder="1" applyAlignment="1" applyProtection="1">
      <alignment horizontal="center" vertical="center" wrapText="1" shrinkToFit="1"/>
      <protection locked="0"/>
    </xf>
    <xf numFmtId="164" fontId="4" fillId="0" borderId="4" xfId="4" quotePrefix="1" applyFont="1" applyBorder="1" applyAlignment="1">
      <alignment horizontal="center" vertical="center"/>
    </xf>
    <xf numFmtId="0" fontId="54" fillId="5" borderId="4" xfId="0" applyFont="1" applyFill="1" applyBorder="1" applyAlignment="1" applyProtection="1">
      <alignment horizontal="center" vertical="center" wrapText="1" shrinkToFit="1"/>
      <protection locked="0"/>
    </xf>
    <xf numFmtId="164" fontId="17" fillId="0" borderId="1" xfId="4" quotePrefix="1" applyFont="1" applyBorder="1" applyAlignment="1">
      <alignment horizontal="center" vertical="center"/>
    </xf>
    <xf numFmtId="167" fontId="23" fillId="0" borderId="1" xfId="3" applyNumberFormat="1" applyFont="1" applyBorder="1" applyAlignment="1">
      <alignment horizontal="center" vertical="top" wrapText="1"/>
    </xf>
    <xf numFmtId="167" fontId="4" fillId="0" borderId="1" xfId="3" applyNumberFormat="1" applyFont="1" applyBorder="1" applyAlignment="1">
      <alignment horizontal="center" vertical="top" wrapText="1"/>
    </xf>
    <xf numFmtId="168" fontId="4" fillId="0" borderId="1" xfId="4" applyNumberFormat="1" applyFont="1" applyBorder="1" applyAlignment="1">
      <alignment vertical="center"/>
    </xf>
    <xf numFmtId="0" fontId="46" fillId="0" borderId="1" xfId="3" applyFont="1" applyBorder="1" applyAlignment="1">
      <alignment horizontal="center" vertical="top" wrapText="1"/>
    </xf>
    <xf numFmtId="164" fontId="17" fillId="0" borderId="1" xfId="4" applyFont="1" applyBorder="1" applyAlignment="1">
      <alignment horizontal="right" vertical="center"/>
    </xf>
    <xf numFmtId="43" fontId="54" fillId="5" borderId="14" xfId="6" applyFont="1" applyFill="1" applyBorder="1" applyAlignment="1" applyProtection="1">
      <alignment horizontal="center" vertical="center" wrapText="1" shrinkToFit="1"/>
      <protection locked="0"/>
    </xf>
    <xf numFmtId="43" fontId="4" fillId="0" borderId="5" xfId="6" applyFont="1" applyBorder="1" applyAlignment="1">
      <alignment horizontal="center" vertical="center"/>
    </xf>
    <xf numFmtId="43" fontId="54" fillId="5" borderId="4" xfId="6" applyFont="1" applyFill="1" applyBorder="1" applyAlignment="1" applyProtection="1">
      <alignment horizontal="center" vertical="center" wrapText="1" shrinkToFit="1"/>
      <protection locked="0"/>
    </xf>
    <xf numFmtId="168" fontId="57" fillId="4" borderId="1" xfId="4" applyNumberFormat="1" applyFont="1" applyFill="1" applyBorder="1" applyAlignment="1">
      <alignment vertical="center"/>
    </xf>
    <xf numFmtId="167" fontId="0" fillId="4" borderId="1" xfId="0" applyNumberFormat="1" applyFill="1" applyBorder="1" applyAlignment="1"/>
    <xf numFmtId="166" fontId="4" fillId="2" borderId="1" xfId="0" applyNumberFormat="1" applyFont="1" applyFill="1" applyBorder="1" applyAlignment="1">
      <alignment horizontal="center" vertical="center" wrapText="1"/>
    </xf>
    <xf numFmtId="0" fontId="36" fillId="0" borderId="0" xfId="0" applyFont="1" applyAlignment="1"/>
    <xf numFmtId="4" fontId="59" fillId="0" borderId="1" xfId="0" applyNumberFormat="1" applyFont="1" applyBorder="1" applyAlignment="1">
      <alignment horizontal="center" vertical="center" wrapText="1"/>
    </xf>
    <xf numFmtId="0" fontId="55" fillId="0" borderId="1" xfId="3" applyFont="1" applyBorder="1" applyAlignment="1">
      <alignment horizontal="center" vertical="center" wrapText="1"/>
    </xf>
    <xf numFmtId="0" fontId="46" fillId="0" borderId="1" xfId="3" applyFont="1" applyBorder="1" applyAlignment="1">
      <alignment horizontal="center" vertical="center" wrapText="1"/>
    </xf>
    <xf numFmtId="0" fontId="23" fillId="0" borderId="1" xfId="3" applyFont="1" applyBorder="1" applyAlignment="1">
      <alignment horizontal="center" vertical="center"/>
    </xf>
    <xf numFmtId="0" fontId="50" fillId="0" borderId="1" xfId="3" applyFont="1" applyBorder="1" applyAlignment="1">
      <alignment horizontal="left" vertical="center"/>
    </xf>
    <xf numFmtId="164" fontId="23" fillId="0" borderId="1" xfId="4" applyNumberFormat="1" applyFont="1" applyBorder="1" applyAlignment="1">
      <alignment vertical="center"/>
    </xf>
    <xf numFmtId="164" fontId="23" fillId="0" borderId="1" xfId="4" quotePrefix="1" applyNumberFormat="1" applyFont="1" applyBorder="1" applyAlignment="1">
      <alignment vertical="center"/>
    </xf>
    <xf numFmtId="170" fontId="23" fillId="0" borderId="1" xfId="4" applyNumberFormat="1" applyFont="1" applyBorder="1" applyAlignment="1">
      <alignment vertical="center"/>
    </xf>
    <xf numFmtId="3" fontId="23" fillId="0" borderId="1" xfId="4" applyNumberFormat="1" applyFont="1" applyBorder="1" applyAlignment="1">
      <alignment vertical="center"/>
    </xf>
    <xf numFmtId="168" fontId="23" fillId="0" borderId="1" xfId="4" applyNumberFormat="1" applyFont="1" applyBorder="1" applyAlignment="1">
      <alignment horizontal="right" vertical="center" wrapText="1"/>
    </xf>
    <xf numFmtId="0" fontId="50" fillId="2" borderId="1" xfId="0" applyNumberFormat="1" applyFont="1" applyFill="1" applyBorder="1" applyAlignment="1">
      <alignment vertical="center" wrapText="1"/>
    </xf>
    <xf numFmtId="0" fontId="56" fillId="0" borderId="1" xfId="3" applyFont="1" applyBorder="1" applyAlignment="1">
      <alignment horizontal="right" vertical="center"/>
    </xf>
    <xf numFmtId="0" fontId="60" fillId="0" borderId="1" xfId="0" applyFont="1" applyBorder="1"/>
    <xf numFmtId="0" fontId="61" fillId="0" borderId="1" xfId="3" applyFont="1" applyBorder="1" applyAlignment="1">
      <alignment horizontal="right" vertical="center"/>
    </xf>
    <xf numFmtId="164" fontId="56" fillId="0" borderId="1" xfId="4" applyNumberFormat="1" applyFont="1" applyBorder="1" applyAlignment="1">
      <alignment vertical="center"/>
    </xf>
    <xf numFmtId="168" fontId="56" fillId="0" borderId="1" xfId="4" applyNumberFormat="1" applyFont="1" applyBorder="1" applyAlignment="1">
      <alignment vertical="center"/>
    </xf>
    <xf numFmtId="168" fontId="56" fillId="0" borderId="1" xfId="4" applyNumberFormat="1" applyFont="1" applyBorder="1" applyAlignment="1">
      <alignment horizontal="right" vertical="center"/>
    </xf>
    <xf numFmtId="166" fontId="2" fillId="2" borderId="1"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170" fontId="2" fillId="2" borderId="1" xfId="0" applyNumberFormat="1" applyFont="1" applyFill="1" applyBorder="1" applyAlignment="1">
      <alignment horizontal="center" vertical="center" wrapText="1"/>
    </xf>
    <xf numFmtId="0" fontId="5" fillId="2" borderId="16" xfId="0" applyNumberFormat="1" applyFont="1" applyFill="1" applyBorder="1" applyAlignment="1">
      <alignment vertical="center" wrapText="1"/>
    </xf>
    <xf numFmtId="0" fontId="5" fillId="2" borderId="17" xfId="0" applyNumberFormat="1" applyFont="1" applyFill="1" applyBorder="1" applyAlignment="1">
      <alignment vertical="center" wrapText="1"/>
    </xf>
    <xf numFmtId="0" fontId="5" fillId="2" borderId="3" xfId="7" applyFont="1" applyFill="1" applyBorder="1" applyAlignment="1">
      <alignment vertical="center" wrapText="1"/>
    </xf>
    <xf numFmtId="167" fontId="2" fillId="2" borderId="1" xfId="6" applyNumberFormat="1" applyFont="1" applyFill="1" applyBorder="1" applyAlignment="1">
      <alignment horizontal="center" vertical="center" wrapText="1"/>
    </xf>
    <xf numFmtId="0" fontId="5" fillId="2" borderId="1" xfId="0" applyNumberFormat="1" applyFont="1" applyFill="1" applyBorder="1" applyAlignment="1">
      <alignment vertical="center" wrapText="1"/>
    </xf>
    <xf numFmtId="167" fontId="6" fillId="2" borderId="1" xfId="6" applyNumberFormat="1"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0" fontId="27" fillId="2" borderId="18" xfId="0" applyNumberFormat="1" applyFont="1" applyFill="1" applyBorder="1" applyAlignment="1">
      <alignment vertical="center" wrapText="1"/>
    </xf>
    <xf numFmtId="0" fontId="11" fillId="0" borderId="1" xfId="0" applyFont="1" applyBorder="1" applyAlignment="1">
      <alignment vertical="top" wrapText="1"/>
    </xf>
    <xf numFmtId="0" fontId="3" fillId="2" borderId="2" xfId="0" applyNumberFormat="1" applyFont="1" applyFill="1" applyBorder="1" applyAlignment="1">
      <alignment vertical="center" wrapText="1"/>
    </xf>
    <xf numFmtId="166" fontId="1" fillId="2" borderId="1" xfId="0" applyNumberFormat="1" applyFont="1" applyFill="1" applyBorder="1" applyAlignment="1">
      <alignment horizontal="center" vertical="center" wrapText="1"/>
    </xf>
    <xf numFmtId="167" fontId="1" fillId="2" borderId="1" xfId="6" applyNumberFormat="1"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170" fontId="1" fillId="2" borderId="1" xfId="0" applyNumberFormat="1" applyFont="1" applyFill="1" applyBorder="1" applyAlignment="1">
      <alignment horizontal="center" vertical="center" wrapText="1"/>
    </xf>
    <xf numFmtId="43" fontId="1" fillId="4" borderId="1" xfId="0" applyNumberFormat="1" applyFont="1" applyFill="1" applyBorder="1" applyAlignment="1">
      <alignment horizontal="center" vertical="center" wrapText="1"/>
    </xf>
    <xf numFmtId="167" fontId="2" fillId="2" borderId="0" xfId="0" applyNumberFormat="1" applyFont="1" applyFill="1" applyAlignment="1">
      <alignment horizontal="center" vertical="center" wrapText="1"/>
    </xf>
    <xf numFmtId="43" fontId="23" fillId="0" borderId="1" xfId="3" applyNumberFormat="1" applyFont="1" applyBorder="1" applyAlignment="1">
      <alignment horizontal="center" vertical="center"/>
    </xf>
    <xf numFmtId="43" fontId="46" fillId="0" borderId="1" xfId="3" applyNumberFormat="1" applyFont="1" applyBorder="1" applyAlignment="1">
      <alignment horizontal="center" vertical="center" wrapText="1"/>
    </xf>
    <xf numFmtId="43" fontId="46" fillId="0" borderId="1" xfId="3" applyNumberFormat="1" applyFont="1" applyBorder="1" applyAlignment="1">
      <alignment horizontal="center" vertical="top" wrapText="1"/>
    </xf>
    <xf numFmtId="43" fontId="23" fillId="0" borderId="1" xfId="3" applyNumberFormat="1" applyFont="1" applyBorder="1" applyAlignment="1">
      <alignment horizontal="center" vertical="center" wrapText="1"/>
    </xf>
    <xf numFmtId="169" fontId="0" fillId="0" borderId="0" xfId="0" applyNumberFormat="1"/>
    <xf numFmtId="166" fontId="2" fillId="2" borderId="0" xfId="0" applyNumberFormat="1" applyFont="1" applyFill="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7" fillId="2" borderId="0" xfId="0" applyFont="1" applyFill="1" applyAlignment="1">
      <alignment horizontal="left"/>
    </xf>
    <xf numFmtId="0" fontId="1" fillId="2" borderId="1" xfId="0" applyFont="1" applyFill="1" applyBorder="1" applyAlignment="1">
      <alignment horizontal="center" vertical="center" wrapText="1"/>
    </xf>
    <xf numFmtId="171" fontId="2" fillId="2" borderId="1" xfId="6" applyNumberFormat="1" applyFont="1" applyFill="1" applyBorder="1" applyAlignment="1">
      <alignment horizontal="center" vertical="center" wrapText="1"/>
    </xf>
    <xf numFmtId="171" fontId="1" fillId="2" borderId="1" xfId="6" applyNumberFormat="1" applyFont="1" applyFill="1" applyBorder="1" applyAlignment="1">
      <alignment horizontal="center" vertical="center" wrapText="1"/>
    </xf>
    <xf numFmtId="171" fontId="4" fillId="2" borderId="0" xfId="6" applyNumberFormat="1" applyFont="1" applyFill="1" applyAlignment="1">
      <alignment horizontal="center"/>
    </xf>
    <xf numFmtId="3" fontId="1" fillId="2" borderId="1" xfId="0" applyNumberFormat="1" applyFont="1" applyFill="1" applyBorder="1" applyAlignment="1">
      <alignment horizontal="right" vertical="center" wrapText="1"/>
    </xf>
    <xf numFmtId="3" fontId="2" fillId="2" borderId="1" xfId="0" applyNumberFormat="1" applyFont="1" applyFill="1" applyBorder="1" applyAlignment="1">
      <alignment horizontal="right" vertical="center" wrapText="1"/>
    </xf>
    <xf numFmtId="3" fontId="2" fillId="0" borderId="1" xfId="0" applyNumberFormat="1" applyFont="1" applyBorder="1" applyAlignment="1">
      <alignment horizontal="right" vertical="center" wrapText="1"/>
    </xf>
    <xf numFmtId="0" fontId="1" fillId="2" borderId="11" xfId="0" applyFont="1" applyFill="1" applyBorder="1" applyAlignment="1">
      <alignment horizontal="center" vertical="center" wrapText="1"/>
    </xf>
    <xf numFmtId="0" fontId="4" fillId="2" borderId="0" xfId="0" applyFont="1" applyFill="1" applyAlignment="1">
      <alignment horizontal="left"/>
    </xf>
    <xf numFmtId="3" fontId="2" fillId="2" borderId="2" xfId="0" applyNumberFormat="1" applyFont="1" applyFill="1" applyBorder="1" applyAlignment="1">
      <alignment horizontal="center" vertical="center" wrapText="1"/>
    </xf>
    <xf numFmtId="0" fontId="7"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4" fillId="2" borderId="2" xfId="0" applyFont="1" applyFill="1" applyBorder="1" applyAlignment="1">
      <alignment horizontal="center"/>
    </xf>
    <xf numFmtId="0" fontId="6" fillId="2" borderId="1" xfId="0" applyFont="1" applyFill="1" applyBorder="1" applyAlignment="1">
      <alignment horizontal="center" vertical="center"/>
    </xf>
    <xf numFmtId="0" fontId="4" fillId="2" borderId="1" xfId="0" applyFont="1" applyFill="1" applyBorder="1" applyAlignment="1">
      <alignment horizontal="center" vertical="center"/>
    </xf>
    <xf numFmtId="3" fontId="3" fillId="2" borderId="1" xfId="0" applyNumberFormat="1" applyFont="1" applyFill="1" applyBorder="1" applyAlignment="1">
      <alignment horizontal="right" vertical="center" wrapText="1"/>
    </xf>
    <xf numFmtId="3" fontId="59" fillId="0" borderId="6" xfId="0" applyNumberFormat="1" applyFont="1" applyBorder="1" applyAlignment="1">
      <alignment horizontal="center" vertical="center" wrapText="1"/>
    </xf>
    <xf numFmtId="3" fontId="59" fillId="0" borderId="2" xfId="0" applyNumberFormat="1" applyFont="1" applyBorder="1" applyAlignment="1">
      <alignment horizontal="center" vertical="center" wrapText="1"/>
    </xf>
    <xf numFmtId="3" fontId="59" fillId="0" borderId="1" xfId="0" applyNumberFormat="1" applyFont="1" applyBorder="1" applyAlignment="1">
      <alignment horizontal="center" vertical="center" wrapText="1"/>
    </xf>
    <xf numFmtId="0" fontId="36" fillId="0" borderId="0" xfId="0" applyFont="1" applyAlignment="1">
      <alignment horizontal="left"/>
    </xf>
    <xf numFmtId="0" fontId="58" fillId="0" borderId="0" xfId="0" applyFont="1" applyAlignment="1">
      <alignment horizontal="center"/>
    </xf>
    <xf numFmtId="0" fontId="40" fillId="0" borderId="0" xfId="3" applyFont="1" applyAlignment="1">
      <alignment horizontal="center"/>
    </xf>
    <xf numFmtId="0" fontId="48" fillId="0" borderId="0" xfId="3" applyFont="1" applyAlignment="1">
      <alignment horizontal="center"/>
    </xf>
    <xf numFmtId="0" fontId="55" fillId="0" borderId="1" xfId="3" applyFont="1" applyBorder="1" applyAlignment="1">
      <alignment horizontal="center" vertical="center"/>
    </xf>
    <xf numFmtId="0" fontId="55" fillId="0" borderId="6" xfId="3" applyFont="1" applyBorder="1" applyAlignment="1">
      <alignment horizontal="center" vertical="center"/>
    </xf>
    <xf numFmtId="0" fontId="55" fillId="0" borderId="2" xfId="3" applyFont="1" applyBorder="1" applyAlignment="1">
      <alignment horizontal="center" vertical="center"/>
    </xf>
    <xf numFmtId="0" fontId="55" fillId="0" borderId="3" xfId="3" applyFont="1" applyBorder="1" applyAlignment="1">
      <alignment horizontal="center" vertical="center"/>
    </xf>
    <xf numFmtId="0" fontId="55" fillId="0" borderId="4" xfId="3" applyFont="1" applyBorder="1" applyAlignment="1">
      <alignment horizontal="center" vertical="center"/>
    </xf>
    <xf numFmtId="0" fontId="55" fillId="0" borderId="5" xfId="3" applyFont="1" applyBorder="1" applyAlignment="1">
      <alignment horizontal="center" vertical="center"/>
    </xf>
    <xf numFmtId="0" fontId="55" fillId="0" borderId="1" xfId="3" applyFont="1" applyBorder="1" applyAlignment="1">
      <alignment horizontal="center" vertical="center" wrapText="1"/>
    </xf>
    <xf numFmtId="0" fontId="40" fillId="0" borderId="1" xfId="3" applyFont="1" applyBorder="1" applyAlignment="1">
      <alignment horizontal="center" vertical="center" wrapText="1"/>
    </xf>
    <xf numFmtId="0" fontId="40" fillId="0" borderId="1" xfId="3" applyFont="1" applyBorder="1" applyAlignment="1">
      <alignment horizontal="center" vertical="center"/>
    </xf>
    <xf numFmtId="0" fontId="40" fillId="0" borderId="12" xfId="3" applyFont="1" applyBorder="1" applyAlignment="1">
      <alignment horizontal="center" vertical="center"/>
    </xf>
    <xf numFmtId="0" fontId="40" fillId="0" borderId="10" xfId="3" applyFont="1" applyBorder="1" applyAlignment="1">
      <alignment horizontal="center" vertical="center"/>
    </xf>
    <xf numFmtId="0" fontId="40" fillId="0" borderId="13" xfId="3" applyFont="1" applyBorder="1" applyAlignment="1">
      <alignment horizontal="center" vertical="center"/>
    </xf>
    <xf numFmtId="0" fontId="18" fillId="0" borderId="0" xfId="3" applyFont="1" applyAlignment="1">
      <alignment horizontal="center"/>
    </xf>
    <xf numFmtId="0" fontId="37" fillId="0" borderId="0" xfId="3" applyFont="1" applyAlignment="1">
      <alignment horizontal="left"/>
    </xf>
    <xf numFmtId="0" fontId="40" fillId="0" borderId="6" xfId="3" applyFont="1" applyBorder="1" applyAlignment="1">
      <alignment horizontal="center" vertical="center" wrapText="1"/>
    </xf>
    <xf numFmtId="0" fontId="40" fillId="0" borderId="2" xfId="3" applyFont="1" applyBorder="1" applyAlignment="1">
      <alignment horizontal="center" vertical="center" wrapText="1"/>
    </xf>
    <xf numFmtId="0" fontId="6" fillId="0" borderId="6" xfId="3" applyFont="1" applyBorder="1" applyAlignment="1">
      <alignment horizontal="center" vertical="center" wrapText="1"/>
    </xf>
    <xf numFmtId="0" fontId="6" fillId="0" borderId="2" xfId="3" applyFont="1" applyBorder="1" applyAlignment="1">
      <alignment horizontal="center" vertical="center" wrapText="1"/>
    </xf>
    <xf numFmtId="0" fontId="6" fillId="0" borderId="1" xfId="3" applyFont="1" applyBorder="1" applyAlignment="1">
      <alignment horizontal="center" vertical="center" wrapText="1"/>
    </xf>
    <xf numFmtId="0" fontId="6" fillId="0" borderId="1" xfId="3" applyFont="1" applyBorder="1" applyAlignment="1">
      <alignment horizontal="center" vertical="center"/>
    </xf>
    <xf numFmtId="0" fontId="32" fillId="0" borderId="3" xfId="0" applyFont="1" applyBorder="1" applyAlignment="1">
      <alignment horizontal="right"/>
    </xf>
    <xf numFmtId="0" fontId="32" fillId="0" borderId="4" xfId="0" applyFont="1" applyBorder="1" applyAlignment="1">
      <alignment horizontal="right"/>
    </xf>
    <xf numFmtId="0" fontId="32" fillId="0" borderId="5" xfId="0" applyFont="1" applyBorder="1" applyAlignment="1">
      <alignment horizontal="right"/>
    </xf>
    <xf numFmtId="0" fontId="27" fillId="0" borderId="0" xfId="3" applyFont="1" applyAlignment="1">
      <alignment horizontal="left"/>
    </xf>
    <xf numFmtId="0" fontId="6" fillId="0" borderId="6" xfId="3" applyFont="1" applyBorder="1" applyAlignment="1">
      <alignment horizontal="center" vertical="center"/>
    </xf>
    <xf numFmtId="0" fontId="6" fillId="0" borderId="2" xfId="3" applyFont="1" applyBorder="1" applyAlignment="1">
      <alignment horizontal="center" vertical="center"/>
    </xf>
    <xf numFmtId="0" fontId="3" fillId="2" borderId="1" xfId="0" applyFont="1" applyFill="1" applyBorder="1" applyAlignment="1">
      <alignment horizontal="center" vertical="center" wrapText="1"/>
    </xf>
    <xf numFmtId="0" fontId="27" fillId="2" borderId="6"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10" xfId="0" applyFont="1" applyFill="1" applyBorder="1" applyAlignment="1">
      <alignment horizontal="left"/>
    </xf>
    <xf numFmtId="0" fontId="27" fillId="2" borderId="0" xfId="0" applyFont="1" applyFill="1" applyAlignment="1">
      <alignment horizontal="left"/>
    </xf>
    <xf numFmtId="0" fontId="3" fillId="2" borderId="0" xfId="0" applyFont="1" applyFill="1" applyAlignment="1">
      <alignment horizontal="center"/>
    </xf>
    <xf numFmtId="0" fontId="5" fillId="2" borderId="0" xfId="0" applyFont="1" applyFill="1" applyAlignment="1">
      <alignment horizontal="left"/>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0" xfId="0" applyFont="1" applyFill="1" applyAlignment="1">
      <alignment horizontal="left" vertical="top" wrapText="1"/>
    </xf>
    <xf numFmtId="0" fontId="20" fillId="0" borderId="0" xfId="3" applyFont="1" applyAlignment="1">
      <alignment horizontal="center"/>
    </xf>
    <xf numFmtId="0" fontId="1" fillId="2" borderId="1" xfId="0" applyFont="1" applyFill="1" applyBorder="1" applyAlignment="1">
      <alignment horizontal="center" vertical="center" wrapText="1"/>
    </xf>
    <xf numFmtId="0" fontId="4" fillId="2" borderId="0" xfId="0" applyFont="1" applyFill="1" applyAlignment="1">
      <alignment horizontal="left" vertical="top"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3" fillId="2" borderId="0" xfId="0" applyFont="1" applyFill="1" applyAlignment="1">
      <alignment horizontal="center" vertical="top" wrapText="1"/>
    </xf>
    <xf numFmtId="0" fontId="4" fillId="2" borderId="10" xfId="0" applyFont="1" applyFill="1" applyBorder="1" applyAlignment="1">
      <alignment horizontal="left"/>
    </xf>
    <xf numFmtId="0" fontId="4" fillId="2" borderId="0" xfId="0" applyFont="1" applyFill="1" applyAlignment="1">
      <alignment horizontal="left"/>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48" fillId="2" borderId="0" xfId="0" applyFont="1" applyFill="1" applyAlignment="1">
      <alignment horizontal="center"/>
    </xf>
    <xf numFmtId="171" fontId="1" fillId="2" borderId="6" xfId="6" applyNumberFormat="1" applyFont="1" applyFill="1" applyBorder="1" applyAlignment="1">
      <alignment horizontal="center" vertical="center" wrapText="1"/>
    </xf>
    <xf numFmtId="171" fontId="1" fillId="2" borderId="2" xfId="6" applyNumberFormat="1" applyFont="1" applyFill="1" applyBorder="1" applyAlignment="1">
      <alignment horizontal="center" vertical="center" wrapText="1"/>
    </xf>
    <xf numFmtId="0" fontId="23"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2" xfId="0" applyFont="1" applyBorder="1" applyAlignment="1">
      <alignment horizontal="center" vertical="top"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2" xfId="0" applyFont="1" applyFill="1" applyBorder="1" applyAlignment="1">
      <alignment vertical="center" wrapText="1"/>
    </xf>
    <xf numFmtId="0" fontId="7" fillId="0" borderId="16" xfId="0" applyFont="1" applyBorder="1" applyAlignment="1">
      <alignment vertical="top" wrapText="1"/>
    </xf>
    <xf numFmtId="3" fontId="2" fillId="2" borderId="16" xfId="0" applyNumberFormat="1" applyFont="1" applyFill="1" applyBorder="1" applyAlignment="1">
      <alignment vertical="center" wrapText="1"/>
    </xf>
    <xf numFmtId="0" fontId="2" fillId="2" borderId="16" xfId="0" applyFont="1" applyFill="1" applyBorder="1" applyAlignment="1">
      <alignment vertical="center" wrapText="1"/>
    </xf>
    <xf numFmtId="0" fontId="7" fillId="0" borderId="17" xfId="0" applyFont="1" applyBorder="1" applyAlignment="1">
      <alignment vertical="center" wrapText="1"/>
    </xf>
    <xf numFmtId="3" fontId="2" fillId="2" borderId="17" xfId="0" applyNumberFormat="1" applyFont="1" applyFill="1" applyBorder="1" applyAlignment="1">
      <alignment vertical="center" wrapText="1"/>
    </xf>
    <xf numFmtId="0" fontId="2" fillId="2" borderId="17" xfId="0" applyFont="1" applyFill="1" applyBorder="1" applyAlignment="1">
      <alignment vertical="center" wrapText="1"/>
    </xf>
    <xf numFmtId="0" fontId="7" fillId="0" borderId="18" xfId="0" applyFont="1" applyBorder="1" applyAlignment="1">
      <alignment vertical="center" wrapText="1"/>
    </xf>
    <xf numFmtId="0" fontId="4" fillId="2" borderId="18" xfId="0" applyFont="1" applyFill="1" applyBorder="1" applyAlignment="1"/>
    <xf numFmtId="3" fontId="2" fillId="2" borderId="18" xfId="0" applyNumberFormat="1" applyFont="1" applyFill="1" applyBorder="1" applyAlignment="1">
      <alignment vertical="center" wrapText="1"/>
    </xf>
    <xf numFmtId="0" fontId="2" fillId="2" borderId="18" xfId="0" applyFont="1" applyFill="1" applyBorder="1" applyAlignment="1">
      <alignment vertical="center" wrapText="1"/>
    </xf>
    <xf numFmtId="0" fontId="4" fillId="2" borderId="17" xfId="0" applyFont="1" applyFill="1" applyBorder="1" applyAlignment="1">
      <alignment vertical="center"/>
    </xf>
    <xf numFmtId="0" fontId="5" fillId="2" borderId="17" xfId="0" applyNumberFormat="1" applyFont="1" applyFill="1" applyBorder="1" applyAlignment="1">
      <alignment horizontal="center" vertical="center" wrapText="1"/>
    </xf>
    <xf numFmtId="4" fontId="5" fillId="2" borderId="17" xfId="0" applyNumberFormat="1" applyFont="1" applyFill="1" applyBorder="1" applyAlignment="1">
      <alignment horizontal="center" vertical="center" wrapText="1"/>
    </xf>
    <xf numFmtId="0" fontId="5" fillId="2" borderId="17" xfId="0" applyNumberFormat="1" applyFont="1" applyFill="1" applyBorder="1" applyAlignment="1">
      <alignment vertical="center" wrapText="1"/>
    </xf>
  </cellXfs>
  <cellStyles count="8">
    <cellStyle name="Comma" xfId="6" builtinId="3"/>
    <cellStyle name="Comma 2" xfId="4"/>
    <cellStyle name="Normal" xfId="0" builtinId="0"/>
    <cellStyle name="Normal 2" xfId="2"/>
    <cellStyle name="Normal 2 2" xfId="3"/>
    <cellStyle name="Normal 7" xfId="7"/>
    <cellStyle name="Normal 8" xfId="1"/>
    <cellStyle name="Percent" xfId="5"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21"/>
  <sheetViews>
    <sheetView topLeftCell="C4" workbookViewId="0">
      <selection activeCell="R16" sqref="R16"/>
    </sheetView>
  </sheetViews>
  <sheetFormatPr defaultRowHeight="15.75"/>
  <cols>
    <col min="1" max="1" width="7.25" customWidth="1"/>
    <col min="2" max="2" width="18.375" customWidth="1"/>
    <col min="13" max="13" width="14" bestFit="1" customWidth="1"/>
  </cols>
  <sheetData>
    <row r="1" spans="1:17">
      <c r="A1" s="195" t="s">
        <v>406</v>
      </c>
      <c r="B1" s="195"/>
      <c r="C1" s="195"/>
      <c r="D1" s="195"/>
      <c r="E1" s="195"/>
      <c r="F1" s="195"/>
      <c r="G1" s="107"/>
    </row>
    <row r="2" spans="1:17">
      <c r="A2" s="261" t="s">
        <v>407</v>
      </c>
      <c r="B2" s="261"/>
      <c r="C2" s="261"/>
      <c r="D2" s="261"/>
      <c r="E2" s="261"/>
      <c r="F2" s="261"/>
      <c r="G2" s="261"/>
    </row>
    <row r="3" spans="1:17">
      <c r="P3" s="262" t="s">
        <v>258</v>
      </c>
      <c r="Q3" s="262"/>
    </row>
    <row r="4" spans="1:17" ht="18.75">
      <c r="A4" s="263" t="s">
        <v>408</v>
      </c>
      <c r="B4" s="263"/>
      <c r="C4" s="263"/>
      <c r="D4" s="263"/>
      <c r="E4" s="263"/>
      <c r="F4" s="263"/>
      <c r="G4" s="263"/>
      <c r="H4" s="263"/>
      <c r="I4" s="263"/>
      <c r="J4" s="263"/>
      <c r="K4" s="263"/>
      <c r="L4" s="263"/>
      <c r="M4" s="263"/>
      <c r="N4" s="263"/>
      <c r="O4" s="263"/>
      <c r="P4" s="263"/>
      <c r="Q4" s="263"/>
    </row>
    <row r="5" spans="1:17" ht="18.75">
      <c r="A5" s="264" t="s">
        <v>409</v>
      </c>
      <c r="B5" s="264"/>
      <c r="C5" s="264"/>
      <c r="D5" s="264"/>
      <c r="E5" s="264"/>
      <c r="F5" s="264"/>
      <c r="G5" s="264"/>
      <c r="H5" s="264"/>
      <c r="I5" s="264"/>
      <c r="J5" s="264"/>
      <c r="K5" s="264"/>
      <c r="L5" s="264"/>
      <c r="M5" s="264"/>
      <c r="N5" s="264"/>
      <c r="O5" s="264"/>
      <c r="P5" s="264"/>
      <c r="Q5" s="264"/>
    </row>
    <row r="6" spans="1:17">
      <c r="A6" s="58"/>
      <c r="B6" s="58"/>
      <c r="C6" s="58"/>
      <c r="D6" s="58"/>
      <c r="E6" s="58"/>
      <c r="F6" s="58"/>
      <c r="G6" s="58"/>
      <c r="H6" s="58"/>
      <c r="I6" s="58"/>
      <c r="J6" s="58"/>
      <c r="K6" s="58"/>
      <c r="L6" s="58"/>
      <c r="M6" s="58"/>
      <c r="N6" s="58"/>
      <c r="O6" s="58"/>
      <c r="P6" s="58"/>
      <c r="Q6" s="58"/>
    </row>
    <row r="7" spans="1:17">
      <c r="A7" s="265" t="s">
        <v>0</v>
      </c>
      <c r="B7" s="265" t="s">
        <v>251</v>
      </c>
      <c r="C7" s="266" t="s">
        <v>235</v>
      </c>
      <c r="D7" s="266" t="s">
        <v>410</v>
      </c>
      <c r="E7" s="268" t="s">
        <v>236</v>
      </c>
      <c r="F7" s="269"/>
      <c r="G7" s="269"/>
      <c r="H7" s="269"/>
      <c r="I7" s="269"/>
      <c r="J7" s="269"/>
      <c r="K7" s="269"/>
      <c r="L7" s="270"/>
      <c r="M7" s="271" t="s">
        <v>411</v>
      </c>
      <c r="N7" s="258" t="s">
        <v>412</v>
      </c>
      <c r="O7" s="258" t="s">
        <v>413</v>
      </c>
      <c r="P7" s="258" t="s">
        <v>414</v>
      </c>
      <c r="Q7" s="260" t="s">
        <v>415</v>
      </c>
    </row>
    <row r="8" spans="1:17" ht="57">
      <c r="A8" s="265"/>
      <c r="B8" s="265"/>
      <c r="C8" s="267"/>
      <c r="D8" s="267"/>
      <c r="E8" s="196" t="s">
        <v>416</v>
      </c>
      <c r="F8" s="196" t="s">
        <v>417</v>
      </c>
      <c r="G8" s="196" t="s">
        <v>418</v>
      </c>
      <c r="H8" s="196" t="s">
        <v>419</v>
      </c>
      <c r="I8" s="196" t="s">
        <v>420</v>
      </c>
      <c r="J8" s="196"/>
      <c r="K8" s="196" t="s">
        <v>421</v>
      </c>
      <c r="L8" s="197" t="s">
        <v>243</v>
      </c>
      <c r="M8" s="265"/>
      <c r="N8" s="259"/>
      <c r="O8" s="259"/>
      <c r="P8" s="259"/>
      <c r="Q8" s="260"/>
    </row>
    <row r="9" spans="1:17" ht="30">
      <c r="A9" s="121" t="s">
        <v>35</v>
      </c>
      <c r="B9" s="121" t="s">
        <v>36</v>
      </c>
      <c r="C9" s="121" t="s">
        <v>422</v>
      </c>
      <c r="D9" s="121"/>
      <c r="E9" s="121">
        <v>1</v>
      </c>
      <c r="F9" s="121">
        <v>2</v>
      </c>
      <c r="G9" s="121">
        <v>3</v>
      </c>
      <c r="H9" s="121">
        <v>4</v>
      </c>
      <c r="I9" s="121">
        <v>5</v>
      </c>
      <c r="J9" s="121"/>
      <c r="K9" s="121">
        <v>6</v>
      </c>
      <c r="L9" s="198" t="s">
        <v>423</v>
      </c>
      <c r="M9" s="187" t="s">
        <v>424</v>
      </c>
      <c r="N9" s="187">
        <v>9</v>
      </c>
      <c r="O9" s="187" t="s">
        <v>425</v>
      </c>
      <c r="P9" s="187" t="s">
        <v>426</v>
      </c>
      <c r="Q9" s="198" t="s">
        <v>427</v>
      </c>
    </row>
    <row r="10" spans="1:17">
      <c r="A10" s="121">
        <v>1</v>
      </c>
      <c r="B10" s="167" t="s">
        <v>382</v>
      </c>
      <c r="C10" s="168" t="s">
        <v>383</v>
      </c>
      <c r="D10" s="169"/>
      <c r="E10" s="169">
        <v>4.32</v>
      </c>
      <c r="F10" s="189"/>
      <c r="G10" s="179"/>
      <c r="H10" s="180"/>
      <c r="I10" s="199">
        <f>(E10+F10)*30%</f>
        <v>1.296</v>
      </c>
      <c r="J10" s="180" t="s">
        <v>396</v>
      </c>
      <c r="K10" s="232">
        <f>J10*(F10+E10)</f>
        <v>0.95040000000000002</v>
      </c>
      <c r="L10" s="233">
        <f>K10+I10+F10+E10</f>
        <v>6.5663999999999998</v>
      </c>
      <c r="M10" s="184">
        <f>L10*1800</f>
        <v>11819.52</v>
      </c>
      <c r="N10" s="187">
        <v>26</v>
      </c>
      <c r="O10" s="234">
        <f>M10/N10</f>
        <v>454.59692307692308</v>
      </c>
      <c r="P10" s="234">
        <f>O10/8</f>
        <v>56.824615384615385</v>
      </c>
      <c r="Q10" s="235">
        <f>P10*150%</f>
        <v>85.236923076923077</v>
      </c>
    </row>
    <row r="11" spans="1:17">
      <c r="A11" s="121">
        <v>2</v>
      </c>
      <c r="B11" s="167" t="s">
        <v>384</v>
      </c>
      <c r="C11" s="168" t="s">
        <v>383</v>
      </c>
      <c r="D11" s="169"/>
      <c r="E11" s="169">
        <v>5.0199999999999996</v>
      </c>
      <c r="F11" s="189">
        <v>0.15</v>
      </c>
      <c r="G11" s="173"/>
      <c r="H11" s="181"/>
      <c r="I11" s="199">
        <f t="shared" ref="I11:I18" si="0">(E11+F11)*30%</f>
        <v>1.5509999999999999</v>
      </c>
      <c r="J11" s="181" t="s">
        <v>397</v>
      </c>
      <c r="K11" s="232">
        <f t="shared" ref="K11:K18" si="1">J11*(F11+E11)</f>
        <v>1.1891</v>
      </c>
      <c r="L11" s="233">
        <f t="shared" ref="L11:L13" si="2">K11+I11+F11+E11</f>
        <v>7.9100999999999999</v>
      </c>
      <c r="M11" s="184">
        <f t="shared" ref="M11:M18" si="3">L11*1800</f>
        <v>14238.18</v>
      </c>
      <c r="N11" s="187">
        <v>26</v>
      </c>
      <c r="O11" s="234">
        <f t="shared" ref="O11:O18" si="4">M11/N11</f>
        <v>547.62230769230769</v>
      </c>
      <c r="P11" s="234">
        <f t="shared" ref="P11:P18" si="5">O11/8</f>
        <v>68.452788461538461</v>
      </c>
      <c r="Q11" s="235">
        <f t="shared" ref="Q11:Q18" si="6">P11*150%</f>
        <v>102.67918269230769</v>
      </c>
    </row>
    <row r="12" spans="1:17">
      <c r="A12" s="121">
        <v>3</v>
      </c>
      <c r="B12" s="167" t="s">
        <v>385</v>
      </c>
      <c r="C12" s="168" t="s">
        <v>260</v>
      </c>
      <c r="D12" s="169"/>
      <c r="E12" s="169">
        <v>4.68</v>
      </c>
      <c r="F12" s="190">
        <v>0.2</v>
      </c>
      <c r="G12" s="173"/>
      <c r="H12" s="181"/>
      <c r="I12" s="199">
        <f t="shared" si="0"/>
        <v>1.464</v>
      </c>
      <c r="J12" s="181" t="s">
        <v>398</v>
      </c>
      <c r="K12" s="232">
        <f t="shared" si="1"/>
        <v>1.0247999999999999</v>
      </c>
      <c r="L12" s="233">
        <f t="shared" si="2"/>
        <v>7.3688000000000002</v>
      </c>
      <c r="M12" s="184">
        <f t="shared" si="3"/>
        <v>13263.84</v>
      </c>
      <c r="N12" s="187">
        <v>26</v>
      </c>
      <c r="O12" s="234">
        <f t="shared" si="4"/>
        <v>510.1476923076923</v>
      </c>
      <c r="P12" s="234">
        <f t="shared" si="5"/>
        <v>63.768461538461537</v>
      </c>
      <c r="Q12" s="235">
        <f t="shared" si="6"/>
        <v>95.652692307692305</v>
      </c>
    </row>
    <row r="13" spans="1:17">
      <c r="A13" s="121">
        <v>4</v>
      </c>
      <c r="B13" s="167" t="s">
        <v>386</v>
      </c>
      <c r="C13" s="168" t="s">
        <v>260</v>
      </c>
      <c r="D13" s="169"/>
      <c r="E13" s="169">
        <v>4.58</v>
      </c>
      <c r="F13" s="190"/>
      <c r="G13" s="173"/>
      <c r="H13" s="181"/>
      <c r="I13" s="199">
        <f t="shared" si="0"/>
        <v>1.3739999999999999</v>
      </c>
      <c r="J13" s="181" t="s">
        <v>399</v>
      </c>
      <c r="K13" s="232">
        <f t="shared" si="1"/>
        <v>1.1908000000000001</v>
      </c>
      <c r="L13" s="233">
        <f t="shared" si="2"/>
        <v>7.1448</v>
      </c>
      <c r="M13" s="184">
        <f t="shared" si="3"/>
        <v>12860.64</v>
      </c>
      <c r="N13" s="187">
        <v>26</v>
      </c>
      <c r="O13" s="234">
        <f t="shared" si="4"/>
        <v>494.64</v>
      </c>
      <c r="P13" s="234">
        <f t="shared" si="5"/>
        <v>61.83</v>
      </c>
      <c r="Q13" s="235">
        <f t="shared" si="6"/>
        <v>92.745000000000005</v>
      </c>
    </row>
    <row r="14" spans="1:17">
      <c r="A14" s="121">
        <v>5</v>
      </c>
      <c r="B14" s="167" t="s">
        <v>387</v>
      </c>
      <c r="C14" s="168" t="s">
        <v>261</v>
      </c>
      <c r="D14" s="169"/>
      <c r="E14" s="169">
        <v>3.66</v>
      </c>
      <c r="F14" s="189"/>
      <c r="G14" s="179"/>
      <c r="H14" s="180"/>
      <c r="I14" s="199">
        <f t="shared" si="0"/>
        <v>1.0980000000000001</v>
      </c>
      <c r="J14" s="180" t="s">
        <v>400</v>
      </c>
      <c r="K14" s="232">
        <f t="shared" si="1"/>
        <v>0.47580000000000006</v>
      </c>
      <c r="L14" s="201">
        <f>K14+I14+H14+G14+F14+E14</f>
        <v>5.2338000000000005</v>
      </c>
      <c r="M14" s="184">
        <f t="shared" si="3"/>
        <v>9420.84</v>
      </c>
      <c r="N14" s="204">
        <v>26</v>
      </c>
      <c r="O14" s="234">
        <f t="shared" si="4"/>
        <v>362.34000000000003</v>
      </c>
      <c r="P14" s="234">
        <f t="shared" si="5"/>
        <v>45.292500000000004</v>
      </c>
      <c r="Q14" s="235">
        <f t="shared" si="6"/>
        <v>67.938749999999999</v>
      </c>
    </row>
    <row r="15" spans="1:17">
      <c r="A15" s="121">
        <v>6</v>
      </c>
      <c r="B15" s="167" t="s">
        <v>388</v>
      </c>
      <c r="C15" s="168" t="s">
        <v>261</v>
      </c>
      <c r="D15" s="169"/>
      <c r="E15" s="169">
        <v>3.66</v>
      </c>
      <c r="F15" s="189">
        <v>0.2</v>
      </c>
      <c r="G15" s="173"/>
      <c r="H15" s="181"/>
      <c r="I15" s="199">
        <f t="shared" si="0"/>
        <v>1.1580000000000001</v>
      </c>
      <c r="J15" s="181" t="s">
        <v>400</v>
      </c>
      <c r="K15" s="232">
        <f t="shared" si="1"/>
        <v>0.50180000000000002</v>
      </c>
      <c r="L15" s="201">
        <f t="shared" ref="L15:L18" si="7">K15+I15+H15+G15+F15+E15</f>
        <v>5.5198</v>
      </c>
      <c r="M15" s="184">
        <f t="shared" si="3"/>
        <v>9935.64</v>
      </c>
      <c r="N15" s="204">
        <v>26</v>
      </c>
      <c r="O15" s="234">
        <f t="shared" si="4"/>
        <v>382.14</v>
      </c>
      <c r="P15" s="234">
        <f t="shared" si="5"/>
        <v>47.767499999999998</v>
      </c>
      <c r="Q15" s="235">
        <f t="shared" si="6"/>
        <v>71.651250000000005</v>
      </c>
    </row>
    <row r="16" spans="1:17">
      <c r="A16" s="121">
        <v>7</v>
      </c>
      <c r="B16" s="167" t="s">
        <v>389</v>
      </c>
      <c r="C16" s="168" t="s">
        <v>260</v>
      </c>
      <c r="D16" s="169"/>
      <c r="E16" s="169">
        <v>3.33</v>
      </c>
      <c r="F16" s="191"/>
      <c r="G16" s="173"/>
      <c r="H16" s="181"/>
      <c r="I16" s="199">
        <f t="shared" si="0"/>
        <v>0.999</v>
      </c>
      <c r="J16" s="181" t="s">
        <v>401</v>
      </c>
      <c r="K16" s="232">
        <f t="shared" si="1"/>
        <v>0.36630000000000001</v>
      </c>
      <c r="L16" s="201">
        <f t="shared" si="7"/>
        <v>4.6952999999999996</v>
      </c>
      <c r="M16" s="184">
        <f t="shared" si="3"/>
        <v>8451.5399999999991</v>
      </c>
      <c r="N16" s="204">
        <v>26</v>
      </c>
      <c r="O16" s="234">
        <f t="shared" si="4"/>
        <v>325.05923076923074</v>
      </c>
      <c r="P16" s="234">
        <f t="shared" si="5"/>
        <v>40.632403846153842</v>
      </c>
      <c r="Q16" s="235">
        <f t="shared" si="6"/>
        <v>60.948605769230767</v>
      </c>
    </row>
    <row r="17" spans="1:18">
      <c r="A17" s="121">
        <v>8</v>
      </c>
      <c r="B17" s="167" t="s">
        <v>390</v>
      </c>
      <c r="C17" s="168" t="s">
        <v>260</v>
      </c>
      <c r="D17" s="169"/>
      <c r="E17" s="169">
        <v>4</v>
      </c>
      <c r="F17" s="182"/>
      <c r="G17" s="173"/>
      <c r="H17" s="181"/>
      <c r="I17" s="199">
        <f t="shared" si="0"/>
        <v>1.2</v>
      </c>
      <c r="J17" s="181" t="s">
        <v>401</v>
      </c>
      <c r="K17" s="232">
        <f t="shared" si="1"/>
        <v>0.44</v>
      </c>
      <c r="L17" s="201">
        <f>I17+E17</f>
        <v>5.2</v>
      </c>
      <c r="M17" s="184">
        <f t="shared" si="3"/>
        <v>9360</v>
      </c>
      <c r="N17" s="204">
        <v>26</v>
      </c>
      <c r="O17" s="234">
        <f t="shared" si="4"/>
        <v>360</v>
      </c>
      <c r="P17" s="234">
        <f t="shared" si="5"/>
        <v>45</v>
      </c>
      <c r="Q17" s="235">
        <f t="shared" si="6"/>
        <v>67.5</v>
      </c>
    </row>
    <row r="18" spans="1:18">
      <c r="A18" s="121">
        <v>9</v>
      </c>
      <c r="B18" s="167" t="s">
        <v>391</v>
      </c>
      <c r="C18" s="168" t="s">
        <v>392</v>
      </c>
      <c r="D18" s="169"/>
      <c r="E18" s="169">
        <v>3.33</v>
      </c>
      <c r="F18" s="182"/>
      <c r="G18" s="173"/>
      <c r="H18" s="181"/>
      <c r="I18" s="199">
        <f t="shared" si="0"/>
        <v>0.999</v>
      </c>
      <c r="J18" s="181" t="s">
        <v>402</v>
      </c>
      <c r="K18" s="232">
        <f t="shared" si="1"/>
        <v>0.26640000000000003</v>
      </c>
      <c r="L18" s="201">
        <f t="shared" si="7"/>
        <v>4.5953999999999997</v>
      </c>
      <c r="M18" s="184">
        <f t="shared" si="3"/>
        <v>8271.7199999999993</v>
      </c>
      <c r="N18" s="204">
        <v>26</v>
      </c>
      <c r="O18" s="234">
        <f t="shared" si="4"/>
        <v>318.14307692307688</v>
      </c>
      <c r="P18" s="234">
        <f t="shared" si="5"/>
        <v>39.76788461538461</v>
      </c>
      <c r="Q18" s="235">
        <f t="shared" si="6"/>
        <v>59.651826923076911</v>
      </c>
    </row>
    <row r="19" spans="1:18" ht="18.75">
      <c r="A19" s="207"/>
      <c r="B19" s="170"/>
      <c r="C19" s="60"/>
      <c r="D19" s="188"/>
      <c r="E19" s="171"/>
      <c r="F19" s="171"/>
      <c r="G19" s="171"/>
      <c r="H19" s="183"/>
      <c r="I19" s="210"/>
      <c r="J19" s="210"/>
      <c r="K19" s="210"/>
      <c r="L19" s="211"/>
      <c r="M19" s="211"/>
      <c r="N19" s="211"/>
      <c r="O19" s="212"/>
      <c r="P19" s="212"/>
      <c r="Q19" s="212">
        <f>SUM(Q10:Q18)</f>
        <v>704.00423076923073</v>
      </c>
      <c r="R19" s="236">
        <f>Q19/9</f>
        <v>78.222692307692299</v>
      </c>
    </row>
    <row r="21" spans="1:18">
      <c r="A21" t="s">
        <v>436</v>
      </c>
    </row>
  </sheetData>
  <mergeCells count="14">
    <mergeCell ref="N7:N8"/>
    <mergeCell ref="O7:O8"/>
    <mergeCell ref="P7:P8"/>
    <mergeCell ref="Q7:Q8"/>
    <mergeCell ref="A2:G2"/>
    <mergeCell ref="P3:Q3"/>
    <mergeCell ref="A4:Q4"/>
    <mergeCell ref="A5:Q5"/>
    <mergeCell ref="A7:A8"/>
    <mergeCell ref="B7:B8"/>
    <mergeCell ref="C7:C8"/>
    <mergeCell ref="D7:D8"/>
    <mergeCell ref="E7:L7"/>
    <mergeCell ref="M7:M8"/>
  </mergeCells>
  <pageMargins left="0" right="0"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sheetPr>
    <tabColor rgb="FFFFFF00"/>
  </sheetPr>
  <dimension ref="A1:M33"/>
  <sheetViews>
    <sheetView showZeros="0" view="pageLayout" topLeftCell="A19" workbookViewId="0">
      <selection activeCell="H27" sqref="H27"/>
    </sheetView>
  </sheetViews>
  <sheetFormatPr defaultRowHeight="15.75"/>
  <cols>
    <col min="1" max="1" width="4.875" style="4" customWidth="1"/>
    <col min="2" max="2" width="35.125" style="5" customWidth="1"/>
    <col min="3" max="3" width="11.375" style="4" customWidth="1"/>
    <col min="4" max="4" width="13.125" style="4" customWidth="1"/>
    <col min="5" max="5" width="13.5" style="4" customWidth="1"/>
    <col min="6" max="7" width="10.5" style="4" customWidth="1"/>
    <col min="8" max="8" width="12.125" style="4" customWidth="1"/>
    <col min="9" max="9" width="11.75" style="4" customWidth="1"/>
    <col min="10" max="10" width="13.5" style="4" customWidth="1"/>
    <col min="11" max="12" width="10.75" style="4" customWidth="1"/>
    <col min="13" max="13" width="33.75" style="5" customWidth="1"/>
    <col min="14" max="16384" width="9" style="1"/>
  </cols>
  <sheetData>
    <row r="1" spans="1:13" ht="18.75">
      <c r="A1" s="23" t="s">
        <v>233</v>
      </c>
      <c r="B1" s="23"/>
      <c r="C1" s="23"/>
      <c r="D1" s="23"/>
      <c r="E1" s="23"/>
      <c r="F1" s="23"/>
      <c r="G1" s="23"/>
      <c r="H1" s="23"/>
      <c r="I1" s="23"/>
      <c r="J1" s="23"/>
      <c r="K1" s="23"/>
      <c r="L1" s="23"/>
      <c r="M1" s="23"/>
    </row>
    <row r="2" spans="1:13" ht="24.75" customHeight="1">
      <c r="A2" s="297" t="s">
        <v>79</v>
      </c>
      <c r="B2" s="297"/>
      <c r="C2" s="297"/>
      <c r="D2" s="297"/>
      <c r="E2" s="297"/>
      <c r="F2" s="297"/>
      <c r="G2" s="297"/>
      <c r="H2" s="297"/>
      <c r="I2" s="297"/>
      <c r="J2" s="23"/>
      <c r="K2" s="23"/>
      <c r="L2" s="23"/>
      <c r="M2" s="23"/>
    </row>
    <row r="3" spans="1:13" ht="18.75">
      <c r="A3" s="323" t="s">
        <v>452</v>
      </c>
      <c r="B3" s="323"/>
      <c r="C3" s="323"/>
      <c r="D3" s="323"/>
      <c r="E3" s="323"/>
      <c r="F3" s="323"/>
      <c r="G3" s="323"/>
      <c r="H3" s="323"/>
      <c r="I3" s="323"/>
      <c r="J3" s="23"/>
      <c r="K3" s="23"/>
      <c r="L3" s="23"/>
      <c r="M3" s="23"/>
    </row>
    <row r="4" spans="1:13" ht="29.25" customHeight="1">
      <c r="A4" s="298" t="s">
        <v>5</v>
      </c>
      <c r="B4" s="298"/>
      <c r="C4" s="298"/>
      <c r="D4" s="298"/>
      <c r="E4" s="298"/>
      <c r="F4" s="298"/>
      <c r="G4" s="298"/>
      <c r="H4" s="298"/>
      <c r="I4" s="298"/>
      <c r="J4" s="298"/>
      <c r="K4" s="298"/>
      <c r="L4" s="298"/>
      <c r="M4" s="298"/>
    </row>
    <row r="5" spans="1:13" ht="42" customHeight="1">
      <c r="A5" s="305" t="s">
        <v>6</v>
      </c>
      <c r="B5" s="305"/>
      <c r="C5" s="305"/>
      <c r="D5" s="305"/>
      <c r="E5" s="305"/>
      <c r="F5" s="305"/>
      <c r="G5" s="305"/>
      <c r="H5" s="305"/>
      <c r="I5" s="305"/>
      <c r="J5" s="6"/>
      <c r="K5" s="6"/>
      <c r="L5" s="6"/>
      <c r="M5" s="8"/>
    </row>
    <row r="6" spans="1:13" ht="22.5" customHeight="1">
      <c r="A6" s="240" t="s">
        <v>453</v>
      </c>
      <c r="B6" s="88"/>
      <c r="C6" s="2"/>
      <c r="D6" s="2"/>
      <c r="E6" s="2"/>
      <c r="F6" s="2"/>
      <c r="G6" s="2"/>
      <c r="H6" s="2"/>
      <c r="I6" s="2"/>
      <c r="J6" s="2"/>
      <c r="K6" s="2"/>
      <c r="L6" s="2"/>
      <c r="M6" s="3"/>
    </row>
    <row r="7" spans="1:13" s="4" customFormat="1" ht="6" customHeight="1"/>
    <row r="8" spans="1:13" ht="29.25" customHeight="1">
      <c r="A8" s="72" t="s">
        <v>280</v>
      </c>
      <c r="B8" s="88" t="s">
        <v>279</v>
      </c>
      <c r="C8" s="2"/>
      <c r="D8" s="2"/>
      <c r="E8" s="2"/>
      <c r="F8" s="2"/>
      <c r="G8" s="2"/>
      <c r="H8" s="2"/>
      <c r="I8" s="3"/>
      <c r="J8" s="1"/>
      <c r="K8" s="1"/>
      <c r="L8" s="1"/>
      <c r="M8" s="1"/>
    </row>
    <row r="9" spans="1:13" s="4" customFormat="1" ht="33" customHeight="1">
      <c r="A9" s="309" t="s">
        <v>0</v>
      </c>
      <c r="B9" s="309" t="s">
        <v>37</v>
      </c>
      <c r="C9" s="307" t="s">
        <v>12</v>
      </c>
      <c r="D9" s="307" t="s">
        <v>57</v>
      </c>
      <c r="E9" s="307"/>
      <c r="F9" s="307"/>
      <c r="G9" s="307" t="s">
        <v>58</v>
      </c>
      <c r="H9" s="307"/>
      <c r="I9" s="307" t="s">
        <v>15</v>
      </c>
    </row>
    <row r="10" spans="1:13" s="4" customFormat="1" ht="33">
      <c r="A10" s="311"/>
      <c r="B10" s="311"/>
      <c r="C10" s="307"/>
      <c r="D10" s="7" t="s">
        <v>62</v>
      </c>
      <c r="E10" s="7" t="s">
        <v>13</v>
      </c>
      <c r="F10" s="7" t="s">
        <v>14</v>
      </c>
      <c r="G10" s="7" t="s">
        <v>2</v>
      </c>
      <c r="H10" s="7" t="s">
        <v>14</v>
      </c>
      <c r="I10" s="307"/>
    </row>
    <row r="11" spans="1:13" s="4" customFormat="1" ht="16.5">
      <c r="A11" s="24" t="s">
        <v>35</v>
      </c>
      <c r="B11" s="24" t="s">
        <v>36</v>
      </c>
      <c r="C11" s="24">
        <v>1</v>
      </c>
      <c r="D11" s="24">
        <v>2</v>
      </c>
      <c r="E11" s="24">
        <v>3</v>
      </c>
      <c r="F11" s="24" t="s">
        <v>34</v>
      </c>
      <c r="G11" s="24">
        <v>5</v>
      </c>
      <c r="H11" s="24" t="s">
        <v>59</v>
      </c>
      <c r="I11" s="24">
        <v>11</v>
      </c>
    </row>
    <row r="12" spans="1:13" s="4" customFormat="1" ht="18.75">
      <c r="A12" s="143"/>
      <c r="B12" s="239" t="s">
        <v>1</v>
      </c>
      <c r="C12" s="143"/>
      <c r="D12" s="145"/>
      <c r="E12" s="143"/>
      <c r="F12" s="145"/>
      <c r="G12" s="145"/>
      <c r="H12" s="257">
        <f>H13+H14+H15+H20</f>
        <v>27400000</v>
      </c>
      <c r="I12" s="16"/>
      <c r="J12" s="244">
        <f>H12/D25</f>
        <v>135643.56435643564</v>
      </c>
    </row>
    <row r="13" spans="1:13" s="4" customFormat="1" ht="46.5" customHeight="1">
      <c r="A13" s="20">
        <v>1</v>
      </c>
      <c r="B13" s="224" t="s">
        <v>455</v>
      </c>
      <c r="C13" s="145" t="s">
        <v>253</v>
      </c>
      <c r="D13" s="238">
        <v>1</v>
      </c>
      <c r="E13" s="104">
        <v>2200000</v>
      </c>
      <c r="F13" s="104">
        <f>E13</f>
        <v>2200000</v>
      </c>
      <c r="G13" s="104">
        <v>9</v>
      </c>
      <c r="H13" s="245">
        <f>G13*F13</f>
        <v>19800000</v>
      </c>
      <c r="I13" s="16"/>
      <c r="J13" s="4">
        <f>H13/H12</f>
        <v>0.72262773722627738</v>
      </c>
    </row>
    <row r="14" spans="1:13" s="4" customFormat="1" ht="37.5">
      <c r="A14" s="25">
        <v>2</v>
      </c>
      <c r="B14" s="224" t="s">
        <v>454</v>
      </c>
      <c r="C14" s="145" t="s">
        <v>253</v>
      </c>
      <c r="D14" s="238"/>
      <c r="E14" s="238"/>
      <c r="F14" s="243">
        <v>120000</v>
      </c>
      <c r="G14" s="238">
        <v>9</v>
      </c>
      <c r="H14" s="245">
        <f>G14*F14</f>
        <v>1080000</v>
      </c>
      <c r="I14" s="16" t="s">
        <v>365</v>
      </c>
    </row>
    <row r="15" spans="1:13" s="4" customFormat="1" ht="43.5" customHeight="1">
      <c r="A15" s="238">
        <v>3</v>
      </c>
      <c r="B15" s="224" t="s">
        <v>26</v>
      </c>
      <c r="C15" s="239"/>
      <c r="D15" s="238"/>
      <c r="E15" s="238"/>
      <c r="F15" s="238"/>
      <c r="G15" s="238"/>
      <c r="H15" s="245">
        <f>H16+H17+H18</f>
        <v>3960000</v>
      </c>
      <c r="I15" s="16"/>
    </row>
    <row r="16" spans="1:13" s="4" customFormat="1" ht="18.75">
      <c r="A16" s="10"/>
      <c r="B16" s="16" t="s">
        <v>28</v>
      </c>
      <c r="C16" s="145" t="s">
        <v>267</v>
      </c>
      <c r="D16" s="10">
        <v>1</v>
      </c>
      <c r="E16" s="242">
        <v>100000</v>
      </c>
      <c r="F16" s="242">
        <f>E16*D16</f>
        <v>100000</v>
      </c>
      <c r="G16" s="10">
        <v>9</v>
      </c>
      <c r="H16" s="246">
        <f>G16*F16</f>
        <v>900000</v>
      </c>
      <c r="I16" s="16"/>
    </row>
    <row r="17" spans="1:13" s="4" customFormat="1" ht="18.75">
      <c r="A17" s="10"/>
      <c r="B17" s="16" t="s">
        <v>29</v>
      </c>
      <c r="C17" s="145" t="s">
        <v>267</v>
      </c>
      <c r="D17" s="10">
        <v>1</v>
      </c>
      <c r="E17" s="242">
        <v>100000</v>
      </c>
      <c r="F17" s="242">
        <f t="shared" ref="F17:F18" si="0">E17*D17</f>
        <v>100000</v>
      </c>
      <c r="G17" s="10">
        <v>9</v>
      </c>
      <c r="H17" s="246">
        <f t="shared" ref="H17:H18" si="1">G17*F17</f>
        <v>900000</v>
      </c>
      <c r="I17" s="16"/>
    </row>
    <row r="18" spans="1:13" s="4" customFormat="1" ht="18.75">
      <c r="A18" s="10"/>
      <c r="B18" s="16" t="s">
        <v>31</v>
      </c>
      <c r="C18" s="145" t="s">
        <v>267</v>
      </c>
      <c r="D18" s="10">
        <v>2</v>
      </c>
      <c r="E18" s="242">
        <v>120000</v>
      </c>
      <c r="F18" s="242">
        <f t="shared" si="0"/>
        <v>240000</v>
      </c>
      <c r="G18" s="151">
        <v>9</v>
      </c>
      <c r="H18" s="246">
        <f t="shared" si="1"/>
        <v>2160000</v>
      </c>
      <c r="I18" s="16"/>
    </row>
    <row r="19" spans="1:13" s="4" customFormat="1" ht="18.75">
      <c r="A19" s="241">
        <v>4</v>
      </c>
      <c r="B19" s="9" t="s">
        <v>379</v>
      </c>
      <c r="C19" s="145"/>
      <c r="D19" s="10"/>
      <c r="E19" s="10"/>
      <c r="F19" s="151"/>
      <c r="G19" s="151"/>
      <c r="H19" s="247"/>
      <c r="I19" s="16"/>
    </row>
    <row r="20" spans="1:13" s="4" customFormat="1" ht="15.75" customHeight="1">
      <c r="A20" s="241">
        <v>5</v>
      </c>
      <c r="B20" s="9" t="s">
        <v>450</v>
      </c>
      <c r="C20" s="145" t="s">
        <v>76</v>
      </c>
      <c r="D20" s="10"/>
      <c r="E20" s="10"/>
      <c r="F20" s="10"/>
      <c r="G20" s="10"/>
      <c r="H20" s="245">
        <v>2560000</v>
      </c>
      <c r="I20" s="16"/>
    </row>
    <row r="21" spans="1:13" s="4" customFormat="1" ht="16.5">
      <c r="A21" s="73"/>
      <c r="B21" s="103"/>
      <c r="C21" s="73"/>
      <c r="D21" s="32"/>
      <c r="E21" s="32"/>
      <c r="F21" s="32"/>
      <c r="G21" s="32"/>
      <c r="H21" s="32"/>
      <c r="I21" s="33"/>
    </row>
    <row r="22" spans="1:13" s="87" customFormat="1" ht="18.75">
      <c r="A22" s="91" t="s">
        <v>281</v>
      </c>
      <c r="B22" s="92" t="s">
        <v>282</v>
      </c>
      <c r="C22" s="90"/>
      <c r="D22" s="90"/>
      <c r="E22" s="86"/>
      <c r="F22" s="86"/>
      <c r="G22" s="86"/>
      <c r="H22" s="86"/>
      <c r="I22" s="86"/>
    </row>
    <row r="23" spans="1:13" s="4" customFormat="1" ht="48.75" customHeight="1">
      <c r="A23" s="85" t="s">
        <v>0</v>
      </c>
      <c r="B23" s="255" t="s">
        <v>283</v>
      </c>
      <c r="C23" s="9" t="s">
        <v>12</v>
      </c>
      <c r="D23" s="7" t="s">
        <v>62</v>
      </c>
      <c r="E23" s="241" t="s">
        <v>15</v>
      </c>
      <c r="F23" s="36"/>
      <c r="G23" s="32"/>
      <c r="H23" s="32"/>
      <c r="I23" s="33"/>
    </row>
    <row r="24" spans="1:13" s="4" customFormat="1" ht="18.75">
      <c r="A24" s="256">
        <v>1</v>
      </c>
      <c r="B24" s="127" t="s">
        <v>287</v>
      </c>
      <c r="C24" s="10" t="s">
        <v>285</v>
      </c>
      <c r="D24" s="104">
        <f>H12</f>
        <v>27400000</v>
      </c>
      <c r="E24" s="10"/>
      <c r="F24" s="130"/>
      <c r="G24" s="131"/>
      <c r="H24" s="131"/>
      <c r="I24" s="33"/>
    </row>
    <row r="25" spans="1:13" s="4" customFormat="1" ht="18.75">
      <c r="A25" s="256">
        <v>2</v>
      </c>
      <c r="B25" s="127" t="s">
        <v>278</v>
      </c>
      <c r="C25" s="10"/>
      <c r="D25" s="95">
        <f>D26</f>
        <v>202</v>
      </c>
      <c r="E25" s="10"/>
      <c r="F25" s="36"/>
      <c r="G25" s="32"/>
      <c r="H25" s="32"/>
      <c r="I25" s="33"/>
    </row>
    <row r="26" spans="1:13" s="4" customFormat="1" ht="18.75">
      <c r="A26" s="256"/>
      <c r="B26" s="152" t="s">
        <v>294</v>
      </c>
      <c r="C26" s="10" t="s">
        <v>296</v>
      </c>
      <c r="D26" s="95">
        <v>202</v>
      </c>
      <c r="E26" s="10"/>
      <c r="F26" s="130"/>
      <c r="G26" s="132"/>
      <c r="H26" s="131"/>
      <c r="I26" s="129"/>
    </row>
    <row r="27" spans="1:13" s="4" customFormat="1" ht="18.75">
      <c r="A27" s="256"/>
      <c r="B27" s="152" t="s">
        <v>295</v>
      </c>
      <c r="C27" s="10" t="s">
        <v>296</v>
      </c>
      <c r="D27" s="95"/>
      <c r="E27" s="10"/>
      <c r="F27" s="130"/>
      <c r="G27" s="132"/>
      <c r="H27" s="131"/>
      <c r="I27" s="129"/>
    </row>
    <row r="28" spans="1:13" s="4" customFormat="1" ht="33" customHeight="1">
      <c r="A28" s="256">
        <v>3</v>
      </c>
      <c r="B28" s="128" t="s">
        <v>297</v>
      </c>
      <c r="C28" s="10" t="s">
        <v>253</v>
      </c>
      <c r="D28" s="95"/>
      <c r="E28" s="324">
        <f>D29*9</f>
        <v>135643.56435643564</v>
      </c>
      <c r="F28" s="130"/>
      <c r="G28" s="131"/>
      <c r="H28" s="131"/>
      <c r="I28" s="33"/>
    </row>
    <row r="29" spans="1:13" s="4" customFormat="1" ht="33">
      <c r="A29" s="256">
        <v>4</v>
      </c>
      <c r="B29" s="128" t="s">
        <v>298</v>
      </c>
      <c r="C29" s="10" t="s">
        <v>285</v>
      </c>
      <c r="D29" s="95">
        <f>D24/D25/9</f>
        <v>15071.507150715071</v>
      </c>
      <c r="E29" s="325"/>
      <c r="F29" s="248" t="s">
        <v>451</v>
      </c>
      <c r="G29" s="32"/>
      <c r="H29" s="32"/>
      <c r="I29" s="33"/>
    </row>
    <row r="30" spans="1:13" ht="27.75" customHeight="1">
      <c r="A30" s="316" t="s">
        <v>299</v>
      </c>
      <c r="B30" s="316"/>
      <c r="C30" s="316"/>
      <c r="D30" s="316"/>
      <c r="E30" s="317"/>
      <c r="F30" s="317"/>
      <c r="G30" s="317"/>
      <c r="H30" s="317"/>
      <c r="I30" s="317"/>
      <c r="J30" s="1"/>
      <c r="K30" s="1"/>
      <c r="L30" s="1"/>
      <c r="M30" s="1"/>
    </row>
    <row r="31" spans="1:13">
      <c r="I31" s="5"/>
      <c r="J31" s="1"/>
      <c r="K31" s="1"/>
      <c r="L31" s="1"/>
      <c r="M31" s="1"/>
    </row>
    <row r="32" spans="1:13" s="23" customFormat="1" ht="18.75">
      <c r="A32" s="72"/>
      <c r="B32" s="88" t="s">
        <v>48</v>
      </c>
      <c r="C32" s="88" t="s">
        <v>51</v>
      </c>
      <c r="D32" s="72"/>
      <c r="E32" s="72"/>
      <c r="F32" s="72" t="s">
        <v>49</v>
      </c>
      <c r="H32" s="72" t="s">
        <v>50</v>
      </c>
      <c r="J32" s="72"/>
      <c r="L32" s="88"/>
    </row>
    <row r="33" spans="9:13">
      <c r="I33" s="5"/>
      <c r="J33" s="1"/>
      <c r="K33" s="1"/>
      <c r="L33" s="1"/>
      <c r="M33" s="1"/>
    </row>
  </sheetData>
  <mergeCells count="12">
    <mergeCell ref="A2:I2"/>
    <mergeCell ref="A3:I3"/>
    <mergeCell ref="A5:I5"/>
    <mergeCell ref="A4:M4"/>
    <mergeCell ref="A30:I30"/>
    <mergeCell ref="A9:A10"/>
    <mergeCell ref="B9:B10"/>
    <mergeCell ref="C9:C10"/>
    <mergeCell ref="D9:F9"/>
    <mergeCell ref="G9:H9"/>
    <mergeCell ref="I9:I10"/>
    <mergeCell ref="E28:E29"/>
  </mergeCells>
  <pageMargins left="0.62992125984251968" right="0.27559055118110237" top="0.51181102362204722" bottom="0.15748031496062992" header="0.43307086614173229" footer="0.31496062992125984"/>
  <pageSetup paperSize="9" scale="70" fitToHeight="0" orientation="portrait" r:id="rId1"/>
</worksheet>
</file>

<file path=xl/worksheets/sheet11.xml><?xml version="1.0" encoding="utf-8"?>
<worksheet xmlns="http://schemas.openxmlformats.org/spreadsheetml/2006/main" xmlns:r="http://schemas.openxmlformats.org/officeDocument/2006/relationships">
  <dimension ref="A1:L41"/>
  <sheetViews>
    <sheetView showZeros="0" topLeftCell="A25" workbookViewId="0">
      <selection activeCell="G31" sqref="G31"/>
    </sheetView>
  </sheetViews>
  <sheetFormatPr defaultRowHeight="15.75"/>
  <cols>
    <col min="1" max="1" width="4.875" style="4" customWidth="1"/>
    <col min="2" max="2" width="34.25" style="5" customWidth="1"/>
    <col min="3" max="3" width="8.125" style="4" customWidth="1"/>
    <col min="4" max="4" width="12" style="4" customWidth="1"/>
    <col min="5" max="5" width="11.25" style="4" customWidth="1"/>
    <col min="6" max="6" width="12.75" style="4" customWidth="1"/>
    <col min="7" max="7" width="9" style="4" customWidth="1"/>
    <col min="8" max="8" width="14.5" style="4" customWidth="1"/>
    <col min="9" max="9" width="22.5" style="5" customWidth="1"/>
    <col min="10" max="10" width="12.125" style="1" customWidth="1"/>
    <col min="11" max="16384" width="9" style="1"/>
  </cols>
  <sheetData>
    <row r="1" spans="1:9" ht="18.75">
      <c r="A1" s="23" t="s">
        <v>229</v>
      </c>
      <c r="B1" s="23"/>
      <c r="C1" s="23"/>
      <c r="D1" s="23"/>
      <c r="E1" s="23"/>
      <c r="F1" s="23"/>
      <c r="G1" s="23"/>
      <c r="H1" s="23"/>
      <c r="I1" s="23"/>
    </row>
    <row r="2" spans="1:9" ht="24.75" customHeight="1">
      <c r="A2" s="297" t="s">
        <v>77</v>
      </c>
      <c r="B2" s="297"/>
      <c r="C2" s="297"/>
      <c r="D2" s="297"/>
      <c r="E2" s="297"/>
      <c r="F2" s="297"/>
      <c r="G2" s="297"/>
      <c r="H2" s="297"/>
      <c r="I2" s="297"/>
    </row>
    <row r="3" spans="1:9" ht="18.75">
      <c r="A3" s="297" t="s">
        <v>404</v>
      </c>
      <c r="B3" s="297"/>
      <c r="C3" s="297"/>
      <c r="D3" s="297"/>
      <c r="E3" s="297"/>
      <c r="F3" s="297"/>
      <c r="G3" s="297"/>
      <c r="H3" s="297"/>
      <c r="I3" s="297"/>
    </row>
    <row r="4" spans="1:9" ht="18.75">
      <c r="A4" s="298" t="s">
        <v>5</v>
      </c>
      <c r="B4" s="298"/>
      <c r="C4" s="298"/>
      <c r="D4" s="298"/>
      <c r="E4" s="298"/>
      <c r="F4" s="298"/>
      <c r="G4" s="298"/>
      <c r="H4" s="298"/>
      <c r="I4" s="298"/>
    </row>
    <row r="5" spans="1:9" ht="45.75" customHeight="1">
      <c r="A5" s="305" t="s">
        <v>6</v>
      </c>
      <c r="B5" s="305"/>
      <c r="C5" s="305"/>
      <c r="D5" s="305"/>
      <c r="E5" s="305"/>
      <c r="F5" s="305"/>
      <c r="G5" s="305"/>
      <c r="H5" s="305"/>
      <c r="I5" s="8"/>
    </row>
    <row r="6" spans="1:9" ht="29.25" customHeight="1">
      <c r="A6" s="164" t="s">
        <v>405</v>
      </c>
      <c r="B6" s="3"/>
      <c r="C6" s="2"/>
      <c r="D6" s="2"/>
      <c r="E6" s="2"/>
      <c r="F6" s="2"/>
      <c r="G6" s="2"/>
      <c r="H6" s="2"/>
      <c r="I6" s="3"/>
    </row>
    <row r="7" spans="1:9" ht="29.25" customHeight="1">
      <c r="A7" s="72" t="s">
        <v>280</v>
      </c>
      <c r="B7" s="88" t="s">
        <v>279</v>
      </c>
      <c r="C7" s="2"/>
      <c r="D7" s="2"/>
      <c r="E7" s="2"/>
      <c r="F7" s="2"/>
      <c r="G7" s="2"/>
      <c r="H7" s="2"/>
      <c r="I7" s="3"/>
    </row>
    <row r="8" spans="1:9" s="4" customFormat="1" ht="33" customHeight="1">
      <c r="A8" s="309" t="s">
        <v>0</v>
      </c>
      <c r="B8" s="309" t="s">
        <v>37</v>
      </c>
      <c r="C8" s="307" t="s">
        <v>12</v>
      </c>
      <c r="D8" s="307" t="s">
        <v>57</v>
      </c>
      <c r="E8" s="307"/>
      <c r="F8" s="307"/>
      <c r="G8" s="307" t="s">
        <v>58</v>
      </c>
      <c r="H8" s="307"/>
      <c r="I8" s="307" t="s">
        <v>15</v>
      </c>
    </row>
    <row r="9" spans="1:9" s="4" customFormat="1" ht="16.5">
      <c r="A9" s="311"/>
      <c r="B9" s="311"/>
      <c r="C9" s="307"/>
      <c r="D9" s="7" t="s">
        <v>62</v>
      </c>
      <c r="E9" s="7" t="s">
        <v>13</v>
      </c>
      <c r="F9" s="7" t="s">
        <v>14</v>
      </c>
      <c r="G9" s="7" t="s">
        <v>2</v>
      </c>
      <c r="H9" s="7" t="s">
        <v>14</v>
      </c>
      <c r="I9" s="307"/>
    </row>
    <row r="10" spans="1:9" s="4" customFormat="1" ht="16.5">
      <c r="A10" s="24" t="s">
        <v>35</v>
      </c>
      <c r="B10" s="24" t="s">
        <v>36</v>
      </c>
      <c r="C10" s="24">
        <v>1</v>
      </c>
      <c r="D10" s="24">
        <v>2</v>
      </c>
      <c r="E10" s="24">
        <v>3</v>
      </c>
      <c r="F10" s="24" t="s">
        <v>34</v>
      </c>
      <c r="G10" s="24">
        <v>5</v>
      </c>
      <c r="H10" s="24" t="s">
        <v>59</v>
      </c>
      <c r="I10" s="24">
        <v>11</v>
      </c>
    </row>
    <row r="11" spans="1:9" s="4" customFormat="1" ht="85.5" customHeight="1">
      <c r="A11" s="10">
        <v>1</v>
      </c>
      <c r="B11" s="224" t="s">
        <v>443</v>
      </c>
      <c r="C11" s="10" t="s">
        <v>250</v>
      </c>
      <c r="D11" s="54">
        <v>324</v>
      </c>
      <c r="E11" s="194">
        <f>'4.1 bảng tính luong thua gio GV'!N20</f>
        <v>197.92262053735732</v>
      </c>
      <c r="F11" s="221">
        <f>D11*E11</f>
        <v>64126.92905410377</v>
      </c>
      <c r="G11" s="41">
        <v>9</v>
      </c>
      <c r="H11" s="228">
        <f>F11*G11</f>
        <v>577142.36148693389</v>
      </c>
      <c r="I11" s="16" t="s">
        <v>319</v>
      </c>
    </row>
    <row r="12" spans="1:9" s="4" customFormat="1" ht="56.25">
      <c r="A12" s="10">
        <v>2</v>
      </c>
      <c r="B12" s="224" t="s">
        <v>26</v>
      </c>
      <c r="C12" s="10"/>
      <c r="D12" s="10"/>
      <c r="E12" s="10"/>
      <c r="F12" s="222">
        <f>F13+F14+F15+F17+F18+F19</f>
        <v>16986.98388735178</v>
      </c>
      <c r="G12" s="165">
        <v>9</v>
      </c>
      <c r="H12" s="229">
        <f>G12*F12</f>
        <v>152882.85498616603</v>
      </c>
      <c r="I12" s="321" t="s">
        <v>266</v>
      </c>
    </row>
    <row r="13" spans="1:9" s="4" customFormat="1" ht="45" customHeight="1">
      <c r="A13" s="10"/>
      <c r="B13" s="16" t="s">
        <v>448</v>
      </c>
      <c r="C13" s="10" t="s">
        <v>265</v>
      </c>
      <c r="D13" s="10">
        <v>20</v>
      </c>
      <c r="E13" s="213">
        <f>CBQL!Q14</f>
        <v>39.579545454545453</v>
      </c>
      <c r="F13" s="214">
        <f>E13*D13</f>
        <v>791.59090909090901</v>
      </c>
      <c r="G13" s="10">
        <v>9</v>
      </c>
      <c r="H13" s="215">
        <f>G13*F13</f>
        <v>7124.3181818181811</v>
      </c>
      <c r="I13" s="326"/>
    </row>
    <row r="14" spans="1:9" s="4" customFormat="1" ht="33">
      <c r="A14" s="10"/>
      <c r="B14" s="16" t="s">
        <v>446</v>
      </c>
      <c r="C14" s="10" t="s">
        <v>265</v>
      </c>
      <c r="D14" s="10">
        <v>24</v>
      </c>
      <c r="E14" s="213">
        <f>CBQL!Q12</f>
        <v>71.246249999999989</v>
      </c>
      <c r="F14" s="214">
        <f>E14*D14</f>
        <v>1709.9099999999999</v>
      </c>
      <c r="G14" s="10">
        <v>9</v>
      </c>
      <c r="H14" s="215">
        <f t="shared" ref="H14:H15" si="0">G14*F14</f>
        <v>15389.189999999999</v>
      </c>
      <c r="I14" s="326"/>
    </row>
    <row r="15" spans="1:9" s="4" customFormat="1" ht="33">
      <c r="A15" s="10"/>
      <c r="B15" s="16" t="s">
        <v>437</v>
      </c>
      <c r="C15" s="10" t="s">
        <v>265</v>
      </c>
      <c r="D15" s="10">
        <v>20</v>
      </c>
      <c r="E15" s="213">
        <f>CBQL!Q13</f>
        <v>32.752173913043478</v>
      </c>
      <c r="F15" s="214">
        <f>E15*D15</f>
        <v>655.04347826086951</v>
      </c>
      <c r="G15" s="10">
        <v>9</v>
      </c>
      <c r="H15" s="215">
        <f t="shared" si="0"/>
        <v>5895.391304347826</v>
      </c>
      <c r="I15" s="326"/>
    </row>
    <row r="16" spans="1:9" s="4" customFormat="1" ht="22.5" customHeight="1">
      <c r="A16" s="10"/>
      <c r="B16" s="16" t="s">
        <v>31</v>
      </c>
      <c r="C16" s="10" t="s">
        <v>265</v>
      </c>
      <c r="D16" s="10"/>
      <c r="E16" s="10"/>
      <c r="F16" s="214"/>
      <c r="G16" s="10"/>
      <c r="H16" s="95"/>
      <c r="I16" s="326"/>
    </row>
    <row r="17" spans="1:10" s="4" customFormat="1" ht="56.25">
      <c r="A17" s="10"/>
      <c r="B17" s="216" t="s">
        <v>444</v>
      </c>
      <c r="C17" s="10" t="s">
        <v>265</v>
      </c>
      <c r="D17" s="10">
        <v>36</v>
      </c>
      <c r="E17" s="10">
        <f>CBQL!Q10</f>
        <v>128.28375</v>
      </c>
      <c r="F17" s="214">
        <f>E17*D17</f>
        <v>4618.2150000000001</v>
      </c>
      <c r="G17" s="10">
        <v>9</v>
      </c>
      <c r="H17" s="215">
        <f t="shared" ref="H17:H22" si="1">G17*F17</f>
        <v>41563.934999999998</v>
      </c>
      <c r="I17" s="326"/>
    </row>
    <row r="18" spans="1:10" s="4" customFormat="1" ht="39.75" customHeight="1">
      <c r="A18" s="10"/>
      <c r="B18" s="217" t="s">
        <v>445</v>
      </c>
      <c r="C18" s="10" t="s">
        <v>265</v>
      </c>
      <c r="D18" s="10">
        <v>36</v>
      </c>
      <c r="E18" s="10">
        <f>CBQL!Q11</f>
        <v>138.56062499999999</v>
      </c>
      <c r="F18" s="214">
        <f>E18*D18</f>
        <v>4988.1824999999999</v>
      </c>
      <c r="G18" s="10">
        <v>9</v>
      </c>
      <c r="H18" s="215">
        <f t="shared" si="1"/>
        <v>44893.642500000002</v>
      </c>
      <c r="I18" s="326"/>
    </row>
    <row r="19" spans="1:10" s="4" customFormat="1" ht="56.25">
      <c r="A19" s="10"/>
      <c r="B19" s="223" t="s">
        <v>447</v>
      </c>
      <c r="C19" s="10" t="s">
        <v>265</v>
      </c>
      <c r="D19" s="10">
        <v>54</v>
      </c>
      <c r="E19" s="213">
        <v>78.222999999999999</v>
      </c>
      <c r="F19" s="214">
        <f>E19*D19</f>
        <v>4224.0420000000004</v>
      </c>
      <c r="G19" s="10">
        <v>9</v>
      </c>
      <c r="H19" s="215">
        <f t="shared" si="1"/>
        <v>38016.378000000004</v>
      </c>
      <c r="I19" s="322"/>
    </row>
    <row r="20" spans="1:10" s="4" customFormat="1" ht="37.5">
      <c r="A20" s="165">
        <v>3</v>
      </c>
      <c r="B20" s="225" t="s">
        <v>449</v>
      </c>
      <c r="C20" s="165"/>
      <c r="D20" s="165"/>
      <c r="E20" s="226"/>
      <c r="F20" s="227">
        <v>1000</v>
      </c>
      <c r="G20" s="165">
        <v>9</v>
      </c>
      <c r="H20" s="227">
        <f t="shared" si="1"/>
        <v>9000</v>
      </c>
      <c r="I20" s="166"/>
    </row>
    <row r="21" spans="1:10" s="4" customFormat="1" ht="30">
      <c r="A21" s="165">
        <v>4</v>
      </c>
      <c r="B21" s="9" t="s">
        <v>439</v>
      </c>
      <c r="C21" s="165"/>
      <c r="D21" s="165"/>
      <c r="E21" s="165"/>
      <c r="F21" s="227">
        <v>1000</v>
      </c>
      <c r="G21" s="165">
        <v>9</v>
      </c>
      <c r="H21" s="227">
        <f t="shared" si="1"/>
        <v>9000</v>
      </c>
      <c r="I21" s="157" t="s">
        <v>356</v>
      </c>
    </row>
    <row r="22" spans="1:10" s="4" customFormat="1" ht="222.75" customHeight="1">
      <c r="A22" s="10">
        <v>5</v>
      </c>
      <c r="B22" s="218" t="s">
        <v>440</v>
      </c>
      <c r="C22" s="165" t="s">
        <v>74</v>
      </c>
      <c r="D22" s="165">
        <v>477</v>
      </c>
      <c r="E22" s="227">
        <v>1.95</v>
      </c>
      <c r="F22" s="227">
        <f>E22*D22</f>
        <v>930.15</v>
      </c>
      <c r="G22" s="165">
        <v>9</v>
      </c>
      <c r="H22" s="229">
        <f t="shared" si="1"/>
        <v>8371.35</v>
      </c>
      <c r="I22" s="321" t="s">
        <v>344</v>
      </c>
    </row>
    <row r="23" spans="1:10" s="4" customFormat="1" ht="31.5" customHeight="1">
      <c r="A23" s="10">
        <v>6</v>
      </c>
      <c r="B23" s="9" t="s">
        <v>68</v>
      </c>
      <c r="C23" s="165" t="s">
        <v>75</v>
      </c>
      <c r="D23" s="165">
        <v>20</v>
      </c>
      <c r="E23" s="226">
        <v>8</v>
      </c>
      <c r="F23" s="226">
        <f>E23*D23</f>
        <v>160</v>
      </c>
      <c r="G23" s="165">
        <v>9</v>
      </c>
      <c r="H23" s="229">
        <f>F23*G23</f>
        <v>1440</v>
      </c>
      <c r="I23" s="322"/>
    </row>
    <row r="24" spans="1:10" s="4" customFormat="1" ht="75.75">
      <c r="A24" s="10">
        <v>7</v>
      </c>
      <c r="B24" s="220" t="s">
        <v>441</v>
      </c>
      <c r="C24" s="165"/>
      <c r="D24" s="165">
        <v>40</v>
      </c>
      <c r="E24" s="226">
        <v>22</v>
      </c>
      <c r="F24" s="226">
        <f>E24*D24</f>
        <v>880</v>
      </c>
      <c r="G24" s="165">
        <v>9</v>
      </c>
      <c r="H24" s="229">
        <f>G24*F24</f>
        <v>7920</v>
      </c>
      <c r="I24" s="156" t="s">
        <v>345</v>
      </c>
    </row>
    <row r="25" spans="1:10" s="4" customFormat="1" ht="45">
      <c r="A25" s="10">
        <v>8</v>
      </c>
      <c r="B25" s="18" t="s">
        <v>374</v>
      </c>
      <c r="C25" s="10"/>
      <c r="D25" s="10"/>
      <c r="E25" s="10"/>
      <c r="F25" s="227">
        <v>3200</v>
      </c>
      <c r="G25" s="165"/>
      <c r="H25" s="229">
        <f>F25*9</f>
        <v>28800</v>
      </c>
      <c r="I25" s="158" t="s">
        <v>373</v>
      </c>
    </row>
    <row r="26" spans="1:10" s="4" customFormat="1" ht="16.5">
      <c r="A26" s="10">
        <v>9</v>
      </c>
      <c r="B26" s="16" t="s">
        <v>379</v>
      </c>
      <c r="C26" s="10"/>
      <c r="D26" s="10"/>
      <c r="E26" s="10"/>
      <c r="F26" s="165"/>
      <c r="G26" s="165"/>
      <c r="H26" s="104"/>
      <c r="I26" s="158"/>
    </row>
    <row r="27" spans="1:10" s="4" customFormat="1" ht="16.5">
      <c r="A27" s="10">
        <v>10</v>
      </c>
      <c r="B27" s="16" t="s">
        <v>442</v>
      </c>
      <c r="C27" s="10" t="s">
        <v>76</v>
      </c>
      <c r="D27" s="10"/>
      <c r="E27" s="10"/>
      <c r="F27" s="222">
        <v>1726</v>
      </c>
      <c r="G27" s="165"/>
      <c r="H27" s="229">
        <f>F27*9</f>
        <v>15534</v>
      </c>
      <c r="I27" s="158"/>
    </row>
    <row r="28" spans="1:10" s="4" customFormat="1" ht="16.5">
      <c r="A28" s="10"/>
      <c r="B28" s="83" t="s">
        <v>1</v>
      </c>
      <c r="C28" s="10"/>
      <c r="D28" s="10"/>
      <c r="E28" s="10"/>
      <c r="F28" s="230">
        <f>F11+F12+F20+F21+F22+F23+F24+F25+F27</f>
        <v>90010.062941455544</v>
      </c>
      <c r="G28" s="230"/>
      <c r="H28" s="230">
        <f t="shared" ref="H28" si="2">H11+H12+H20+H21+H22+H23+H24+H25+H27</f>
        <v>810090.56647309987</v>
      </c>
      <c r="I28" s="16"/>
    </row>
    <row r="29" spans="1:10" s="4" customFormat="1" ht="16.5">
      <c r="A29" s="32"/>
      <c r="B29" s="89"/>
      <c r="C29" s="32"/>
      <c r="D29" s="32"/>
      <c r="E29" s="32"/>
      <c r="F29" s="32"/>
      <c r="G29" s="32"/>
      <c r="H29" s="231">
        <f>F28/333</f>
        <v>270.30048931368032</v>
      </c>
      <c r="I29" s="33"/>
    </row>
    <row r="30" spans="1:10" s="87" customFormat="1" ht="18.75">
      <c r="A30" s="91" t="s">
        <v>281</v>
      </c>
      <c r="B30" s="92" t="s">
        <v>282</v>
      </c>
      <c r="C30" s="90"/>
      <c r="D30" s="90"/>
      <c r="E30" s="86"/>
      <c r="F30" s="86"/>
      <c r="G30" s="86"/>
      <c r="H30" s="86"/>
      <c r="I30" s="86"/>
    </row>
    <row r="31" spans="1:10" s="4" customFormat="1" ht="48.75" customHeight="1">
      <c r="A31" s="85" t="s">
        <v>0</v>
      </c>
      <c r="B31" s="85" t="s">
        <v>283</v>
      </c>
      <c r="C31" s="9" t="s">
        <v>12</v>
      </c>
      <c r="D31" s="7" t="s">
        <v>62</v>
      </c>
      <c r="E31" s="10" t="s">
        <v>15</v>
      </c>
      <c r="F31" s="33"/>
      <c r="G31" s="32"/>
      <c r="H31" s="32"/>
      <c r="I31" s="33"/>
      <c r="J31" s="4">
        <v>36.6</v>
      </c>
    </row>
    <row r="32" spans="1:10" s="4" customFormat="1" ht="21.75" customHeight="1">
      <c r="A32" s="29">
        <v>1</v>
      </c>
      <c r="B32" s="30" t="s">
        <v>326</v>
      </c>
      <c r="C32" s="54" t="s">
        <v>285</v>
      </c>
      <c r="D32" s="215">
        <f>H28</f>
        <v>810090.56647309987</v>
      </c>
      <c r="E32" s="10"/>
      <c r="F32" s="33"/>
      <c r="G32" s="32"/>
      <c r="H32" s="32"/>
      <c r="I32" s="33"/>
    </row>
    <row r="33" spans="1:12" s="4" customFormat="1" ht="21.75" customHeight="1">
      <c r="A33" s="29">
        <v>2</v>
      </c>
      <c r="B33" s="30" t="s">
        <v>284</v>
      </c>
      <c r="C33" s="54" t="s">
        <v>292</v>
      </c>
      <c r="D33" s="95">
        <v>37</v>
      </c>
      <c r="E33" s="10"/>
      <c r="F33" s="33"/>
      <c r="G33" s="32"/>
      <c r="H33" s="32"/>
      <c r="I33" s="33"/>
    </row>
    <row r="34" spans="1:12" s="4" customFormat="1" ht="19.5" customHeight="1">
      <c r="A34" s="29">
        <v>3</v>
      </c>
      <c r="B34" s="94" t="s">
        <v>286</v>
      </c>
      <c r="C34" s="54" t="s">
        <v>267</v>
      </c>
      <c r="D34" s="95">
        <v>9</v>
      </c>
      <c r="E34" s="10"/>
      <c r="F34" s="32"/>
      <c r="G34" s="32"/>
      <c r="H34" s="32"/>
      <c r="I34" s="33"/>
    </row>
    <row r="35" spans="1:12" s="4" customFormat="1" ht="31.5" customHeight="1">
      <c r="A35" s="29">
        <v>4</v>
      </c>
      <c r="B35" s="94" t="s">
        <v>264</v>
      </c>
      <c r="C35" s="54" t="s">
        <v>288</v>
      </c>
      <c r="D35" s="95">
        <v>324</v>
      </c>
      <c r="E35" s="10"/>
      <c r="F35" s="32"/>
      <c r="G35" s="32"/>
      <c r="H35" s="32"/>
      <c r="I35" s="33"/>
    </row>
    <row r="36" spans="1:12" s="4" customFormat="1" ht="31.5">
      <c r="A36" s="29">
        <v>5</v>
      </c>
      <c r="B36" s="94" t="s">
        <v>358</v>
      </c>
      <c r="C36" s="54" t="s">
        <v>289</v>
      </c>
      <c r="D36" s="95">
        <f>D34*D35</f>
        <v>2916</v>
      </c>
      <c r="E36" s="10"/>
      <c r="F36" s="32"/>
      <c r="G36" s="32"/>
      <c r="H36" s="32"/>
      <c r="I36" s="33"/>
    </row>
    <row r="37" spans="1:12" s="4" customFormat="1" ht="18" customHeight="1">
      <c r="A37" s="29">
        <v>6</v>
      </c>
      <c r="B37" s="16" t="s">
        <v>302</v>
      </c>
      <c r="C37" s="54" t="s">
        <v>285</v>
      </c>
      <c r="D37" s="219">
        <f>D32/D36</f>
        <v>277.80883623906033</v>
      </c>
      <c r="E37" s="10"/>
      <c r="F37" s="32"/>
      <c r="G37" s="32"/>
      <c r="H37" s="32"/>
      <c r="I37" s="33"/>
    </row>
    <row r="38" spans="1:12" s="4" customFormat="1" ht="49.5">
      <c r="A38" s="29">
        <v>7</v>
      </c>
      <c r="B38" s="9" t="s">
        <v>330</v>
      </c>
      <c r="C38" s="54" t="s">
        <v>285</v>
      </c>
      <c r="D38" s="215">
        <f>D37/D33</f>
        <v>7.5083469253800086</v>
      </c>
      <c r="E38" s="10" t="s">
        <v>329</v>
      </c>
      <c r="F38" s="237">
        <f>D38*3*3*4</f>
        <v>270.30048931368026</v>
      </c>
      <c r="G38" s="32"/>
      <c r="H38" s="32"/>
      <c r="I38" s="33"/>
    </row>
    <row r="39" spans="1:12" ht="27.75" customHeight="1">
      <c r="A39" s="316" t="s">
        <v>299</v>
      </c>
      <c r="B39" s="316"/>
      <c r="C39" s="316"/>
      <c r="D39" s="316"/>
      <c r="E39" s="317"/>
      <c r="F39" s="317"/>
      <c r="G39" s="317"/>
      <c r="H39" s="317"/>
      <c r="I39" s="317"/>
    </row>
    <row r="41" spans="1:12" s="23" customFormat="1" ht="18.75">
      <c r="A41" s="88" t="s">
        <v>48</v>
      </c>
      <c r="C41" s="88" t="s">
        <v>51</v>
      </c>
      <c r="D41" s="72"/>
      <c r="E41" s="72"/>
      <c r="G41" s="72" t="s">
        <v>49</v>
      </c>
      <c r="I41" s="72" t="s">
        <v>50</v>
      </c>
      <c r="J41" s="72"/>
      <c r="L41" s="88"/>
    </row>
  </sheetData>
  <mergeCells count="13">
    <mergeCell ref="I12:I19"/>
    <mergeCell ref="A39:I39"/>
    <mergeCell ref="G8:H8"/>
    <mergeCell ref="A2:I2"/>
    <mergeCell ref="A3:I3"/>
    <mergeCell ref="A4:I4"/>
    <mergeCell ref="I8:I9"/>
    <mergeCell ref="C8:C9"/>
    <mergeCell ref="D8:F8"/>
    <mergeCell ref="B8:B9"/>
    <mergeCell ref="A8:A9"/>
    <mergeCell ref="A5:H5"/>
    <mergeCell ref="I22:I23"/>
  </mergeCells>
  <phoneticPr fontId="34" type="noConversion"/>
  <pageMargins left="0.62992125984251968" right="0.27559055118110237" top="0.51181102362204722" bottom="0.15748031496062992" header="0.43307086614173229" footer="0.31496062992125984"/>
  <pageSetup paperSize="9" scale="70" fitToHeight="0" orientation="portrait" r:id="rId1"/>
</worksheet>
</file>

<file path=xl/worksheets/sheet12.xml><?xml version="1.0" encoding="utf-8"?>
<worksheet xmlns="http://schemas.openxmlformats.org/spreadsheetml/2006/main" xmlns:r="http://schemas.openxmlformats.org/officeDocument/2006/relationships">
  <dimension ref="A1:L39"/>
  <sheetViews>
    <sheetView showZeros="0" topLeftCell="A19" workbookViewId="0">
      <selection activeCell="B22" sqref="B22:B23"/>
    </sheetView>
  </sheetViews>
  <sheetFormatPr defaultRowHeight="15.75"/>
  <cols>
    <col min="1" max="1" width="4.875" style="4" customWidth="1"/>
    <col min="2" max="2" width="29.75" style="5" customWidth="1"/>
    <col min="3" max="3" width="9.25" style="4" customWidth="1"/>
    <col min="4" max="5" width="11.25" style="4" customWidth="1"/>
    <col min="6" max="8" width="8.125" style="4" customWidth="1"/>
    <col min="9" max="9" width="22.875" style="4" customWidth="1"/>
    <col min="10" max="11" width="10.75" style="4" customWidth="1"/>
    <col min="12" max="12" width="38.125" style="5" customWidth="1"/>
    <col min="13" max="16384" width="9" style="1"/>
  </cols>
  <sheetData>
    <row r="1" spans="1:12" ht="18.75">
      <c r="A1" s="23" t="s">
        <v>228</v>
      </c>
      <c r="B1" s="23"/>
      <c r="C1" s="23"/>
      <c r="D1" s="23"/>
      <c r="E1" s="23"/>
      <c r="F1" s="23"/>
      <c r="G1" s="23"/>
      <c r="H1" s="23"/>
      <c r="I1" s="23"/>
      <c r="J1" s="23"/>
      <c r="K1" s="23"/>
      <c r="L1" s="23"/>
    </row>
    <row r="2" spans="1:12" ht="24.75" customHeight="1">
      <c r="A2" s="297" t="s">
        <v>63</v>
      </c>
      <c r="B2" s="297"/>
      <c r="C2" s="297"/>
      <c r="D2" s="297"/>
      <c r="E2" s="297"/>
      <c r="F2" s="297"/>
      <c r="G2" s="297"/>
      <c r="H2" s="297"/>
      <c r="I2" s="297"/>
      <c r="J2" s="23"/>
      <c r="K2" s="23"/>
      <c r="L2" s="23"/>
    </row>
    <row r="3" spans="1:12" ht="18.75">
      <c r="A3" s="297" t="s">
        <v>4</v>
      </c>
      <c r="B3" s="297"/>
      <c r="C3" s="297"/>
      <c r="D3" s="297"/>
      <c r="E3" s="297"/>
      <c r="F3" s="297"/>
      <c r="G3" s="297"/>
      <c r="H3" s="297"/>
      <c r="I3" s="297"/>
      <c r="J3" s="23"/>
      <c r="K3" s="23"/>
      <c r="L3" s="23"/>
    </row>
    <row r="4" spans="1:12" ht="18.75">
      <c r="A4" s="298" t="s">
        <v>5</v>
      </c>
      <c r="B4" s="298"/>
      <c r="C4" s="298"/>
      <c r="D4" s="298"/>
      <c r="E4" s="298"/>
      <c r="F4" s="298"/>
      <c r="G4" s="298"/>
      <c r="H4" s="298"/>
      <c r="I4" s="298"/>
      <c r="J4" s="298"/>
      <c r="K4" s="298"/>
      <c r="L4" s="298"/>
    </row>
    <row r="5" spans="1:12" ht="18.75">
      <c r="A5" s="8" t="s">
        <v>338</v>
      </c>
      <c r="B5" s="8"/>
      <c r="C5" s="6"/>
      <c r="D5" s="6"/>
      <c r="E5" s="6"/>
      <c r="F5" s="6"/>
      <c r="G5" s="6"/>
      <c r="H5" s="6"/>
      <c r="I5" s="6"/>
      <c r="J5" s="6"/>
      <c r="K5" s="6"/>
      <c r="L5" s="8"/>
    </row>
    <row r="6" spans="1:12" ht="20.25" customHeight="1">
      <c r="A6" s="71" t="s">
        <v>21</v>
      </c>
      <c r="B6" s="3"/>
      <c r="C6" s="2"/>
      <c r="D6" s="2"/>
      <c r="E6" s="2"/>
      <c r="F6" s="2"/>
      <c r="G6" s="2"/>
      <c r="H6" s="2"/>
      <c r="I6" s="2"/>
      <c r="J6" s="2"/>
      <c r="K6" s="2"/>
      <c r="L6" s="3"/>
    </row>
    <row r="7" spans="1:12" s="4" customFormat="1" ht="12.75" customHeight="1"/>
    <row r="8" spans="1:12" ht="18.75">
      <c r="A8" s="133" t="s">
        <v>333</v>
      </c>
      <c r="B8" s="134"/>
    </row>
    <row r="9" spans="1:12" ht="29.25" customHeight="1">
      <c r="A9" s="72" t="s">
        <v>280</v>
      </c>
      <c r="B9" s="88" t="s">
        <v>279</v>
      </c>
      <c r="C9" s="2"/>
      <c r="D9" s="2"/>
      <c r="E9" s="2"/>
      <c r="F9" s="2"/>
      <c r="G9" s="2"/>
      <c r="H9" s="2"/>
      <c r="I9" s="3"/>
      <c r="J9" s="1"/>
      <c r="K9" s="1"/>
      <c r="L9" s="1"/>
    </row>
    <row r="10" spans="1:12" s="4" customFormat="1" ht="33" customHeight="1">
      <c r="A10" s="309" t="s">
        <v>0</v>
      </c>
      <c r="B10" s="309" t="s">
        <v>37</v>
      </c>
      <c r="C10" s="307" t="s">
        <v>12</v>
      </c>
      <c r="D10" s="307" t="s">
        <v>57</v>
      </c>
      <c r="E10" s="307"/>
      <c r="F10" s="307"/>
      <c r="G10" s="307" t="s">
        <v>58</v>
      </c>
      <c r="H10" s="307"/>
      <c r="I10" s="307" t="s">
        <v>15</v>
      </c>
    </row>
    <row r="11" spans="1:12" s="4" customFormat="1" ht="33">
      <c r="A11" s="311"/>
      <c r="B11" s="311"/>
      <c r="C11" s="307"/>
      <c r="D11" s="7" t="s">
        <v>62</v>
      </c>
      <c r="E11" s="7" t="s">
        <v>13</v>
      </c>
      <c r="F11" s="7" t="s">
        <v>14</v>
      </c>
      <c r="G11" s="7" t="s">
        <v>2</v>
      </c>
      <c r="H11" s="7" t="s">
        <v>14</v>
      </c>
      <c r="I11" s="307"/>
    </row>
    <row r="12" spans="1:12" s="4" customFormat="1" ht="16.5">
      <c r="A12" s="24" t="s">
        <v>35</v>
      </c>
      <c r="B12" s="24" t="s">
        <v>36</v>
      </c>
      <c r="C12" s="24">
        <v>1</v>
      </c>
      <c r="D12" s="24">
        <v>2</v>
      </c>
      <c r="E12" s="24">
        <v>3</v>
      </c>
      <c r="F12" s="24" t="s">
        <v>34</v>
      </c>
      <c r="G12" s="24">
        <v>5</v>
      </c>
      <c r="H12" s="24" t="s">
        <v>59</v>
      </c>
      <c r="I12" s="24">
        <v>11</v>
      </c>
    </row>
    <row r="13" spans="1:12" s="4" customFormat="1" ht="51">
      <c r="A13" s="10">
        <v>1</v>
      </c>
      <c r="B13" s="18" t="s">
        <v>78</v>
      </c>
      <c r="C13" s="10" t="s">
        <v>250</v>
      </c>
      <c r="D13" s="82" t="s">
        <v>264</v>
      </c>
      <c r="E13" s="82" t="s">
        <v>255</v>
      </c>
      <c r="F13" s="10"/>
      <c r="G13" s="10"/>
      <c r="H13" s="10"/>
      <c r="I13" s="16" t="s">
        <v>319</v>
      </c>
    </row>
    <row r="14" spans="1:12" s="4" customFormat="1" ht="33.75">
      <c r="A14" s="10">
        <v>2</v>
      </c>
      <c r="B14" s="18" t="s">
        <v>353</v>
      </c>
      <c r="C14" s="10"/>
      <c r="D14" s="10"/>
      <c r="E14" s="10"/>
      <c r="F14" s="10"/>
      <c r="G14" s="10"/>
      <c r="H14" s="95"/>
      <c r="I14" s="327" t="s">
        <v>266</v>
      </c>
    </row>
    <row r="15" spans="1:12" s="4" customFormat="1" ht="16.5">
      <c r="A15" s="10"/>
      <c r="B15" s="16" t="s">
        <v>28</v>
      </c>
      <c r="C15" s="10" t="s">
        <v>265</v>
      </c>
      <c r="D15" s="10"/>
      <c r="E15" s="10"/>
      <c r="F15" s="10"/>
      <c r="G15" s="10"/>
      <c r="H15" s="95"/>
      <c r="I15" s="328"/>
    </row>
    <row r="16" spans="1:12" s="4" customFormat="1" ht="16.5">
      <c r="A16" s="10"/>
      <c r="B16" s="16" t="s">
        <v>29</v>
      </c>
      <c r="C16" s="10" t="s">
        <v>265</v>
      </c>
      <c r="D16" s="10"/>
      <c r="E16" s="10"/>
      <c r="F16" s="10"/>
      <c r="G16" s="10"/>
      <c r="H16" s="95"/>
      <c r="I16" s="328"/>
    </row>
    <row r="17" spans="1:9" s="4" customFormat="1" ht="16.5">
      <c r="A17" s="10"/>
      <c r="B17" s="16" t="s">
        <v>30</v>
      </c>
      <c r="C17" s="10" t="s">
        <v>265</v>
      </c>
      <c r="D17" s="10"/>
      <c r="E17" s="10"/>
      <c r="F17" s="10"/>
      <c r="G17" s="10"/>
      <c r="H17" s="95"/>
      <c r="I17" s="328"/>
    </row>
    <row r="18" spans="1:9" s="4" customFormat="1" ht="16.5">
      <c r="A18" s="10"/>
      <c r="B18" s="16" t="s">
        <v>31</v>
      </c>
      <c r="C18" s="10" t="s">
        <v>265</v>
      </c>
      <c r="D18" s="10"/>
      <c r="E18" s="10"/>
      <c r="F18" s="10"/>
      <c r="G18" s="10"/>
      <c r="H18" s="95"/>
      <c r="I18" s="328"/>
    </row>
    <row r="19" spans="1:9" s="4" customFormat="1" ht="30">
      <c r="A19" s="10">
        <v>4</v>
      </c>
      <c r="B19" s="16" t="s">
        <v>364</v>
      </c>
      <c r="C19" s="10"/>
      <c r="D19" s="10"/>
      <c r="E19" s="10"/>
      <c r="F19" s="10"/>
      <c r="G19" s="10"/>
      <c r="H19" s="95"/>
      <c r="I19" s="157" t="s">
        <v>356</v>
      </c>
    </row>
    <row r="20" spans="1:9" s="4" customFormat="1" ht="27.75" customHeight="1">
      <c r="A20" s="10">
        <v>5</v>
      </c>
      <c r="B20" s="16" t="s">
        <v>67</v>
      </c>
      <c r="C20" s="10" t="s">
        <v>74</v>
      </c>
      <c r="D20" s="10"/>
      <c r="E20" s="10"/>
      <c r="F20" s="10"/>
      <c r="G20" s="10"/>
      <c r="H20" s="95"/>
      <c r="I20" s="321" t="s">
        <v>344</v>
      </c>
    </row>
    <row r="21" spans="1:9" s="4" customFormat="1" ht="34.5" customHeight="1">
      <c r="A21" s="10">
        <v>6</v>
      </c>
      <c r="B21" s="16" t="s">
        <v>68</v>
      </c>
      <c r="C21" s="10" t="s">
        <v>75</v>
      </c>
      <c r="D21" s="10"/>
      <c r="E21" s="10"/>
      <c r="F21" s="10"/>
      <c r="G21" s="10"/>
      <c r="H21" s="95"/>
      <c r="I21" s="322"/>
    </row>
    <row r="22" spans="1:9" s="4" customFormat="1" ht="34.5" customHeight="1">
      <c r="A22" s="10">
        <v>7</v>
      </c>
      <c r="B22" s="16" t="s">
        <v>379</v>
      </c>
      <c r="C22" s="10"/>
      <c r="D22" s="10"/>
      <c r="E22" s="10"/>
      <c r="F22" s="10"/>
      <c r="G22" s="10"/>
      <c r="H22" s="95"/>
      <c r="I22" s="159"/>
    </row>
    <row r="23" spans="1:9" s="4" customFormat="1" ht="16.5">
      <c r="A23" s="10">
        <v>8</v>
      </c>
      <c r="B23" s="16" t="s">
        <v>72</v>
      </c>
      <c r="C23" s="10" t="s">
        <v>76</v>
      </c>
      <c r="D23" s="10"/>
      <c r="E23" s="10"/>
      <c r="F23" s="10"/>
      <c r="G23" s="10"/>
      <c r="H23" s="95"/>
      <c r="I23" s="158"/>
    </row>
    <row r="24" spans="1:9" s="4" customFormat="1" ht="16.5">
      <c r="A24" s="10"/>
      <c r="B24" s="83" t="s">
        <v>1</v>
      </c>
      <c r="C24" s="10"/>
      <c r="D24" s="10"/>
      <c r="E24" s="10"/>
      <c r="F24" s="93"/>
      <c r="G24" s="10"/>
      <c r="H24" s="96"/>
      <c r="I24" s="16"/>
    </row>
    <row r="25" spans="1:9" s="4" customFormat="1" ht="16.5">
      <c r="A25" s="32"/>
      <c r="B25" s="89"/>
      <c r="C25" s="32"/>
      <c r="D25" s="32"/>
      <c r="E25" s="32"/>
      <c r="F25" s="32"/>
      <c r="G25" s="32"/>
      <c r="H25" s="32"/>
      <c r="I25" s="33"/>
    </row>
    <row r="26" spans="1:9" s="87" customFormat="1" ht="18.75">
      <c r="A26" s="91" t="s">
        <v>281</v>
      </c>
      <c r="B26" s="92" t="s">
        <v>282</v>
      </c>
      <c r="C26" s="90"/>
      <c r="D26" s="90"/>
      <c r="E26" s="86"/>
      <c r="F26" s="86"/>
      <c r="G26" s="86"/>
      <c r="H26" s="86"/>
      <c r="I26" s="86"/>
    </row>
    <row r="27" spans="1:9" s="4" customFormat="1" ht="48.75" customHeight="1">
      <c r="A27" s="85" t="s">
        <v>0</v>
      </c>
      <c r="B27" s="85" t="s">
        <v>283</v>
      </c>
      <c r="C27" s="9" t="s">
        <v>12</v>
      </c>
      <c r="D27" s="7" t="s">
        <v>62</v>
      </c>
      <c r="E27" s="10" t="s">
        <v>15</v>
      </c>
      <c r="F27" s="33"/>
      <c r="G27" s="32"/>
      <c r="H27" s="32"/>
      <c r="I27" s="33"/>
    </row>
    <row r="28" spans="1:9" s="4" customFormat="1" ht="16.5">
      <c r="A28" s="29">
        <v>1</v>
      </c>
      <c r="B28" s="30" t="s">
        <v>326</v>
      </c>
      <c r="C28" s="10" t="s">
        <v>285</v>
      </c>
      <c r="D28" s="95"/>
      <c r="E28" s="10"/>
      <c r="F28" s="33"/>
      <c r="G28" s="32"/>
      <c r="H28" s="32"/>
      <c r="I28" s="33"/>
    </row>
    <row r="29" spans="1:9" s="4" customFormat="1" ht="16.5">
      <c r="A29" s="29">
        <v>2</v>
      </c>
      <c r="B29" s="30" t="s">
        <v>331</v>
      </c>
      <c r="C29" s="10" t="s">
        <v>292</v>
      </c>
      <c r="D29" s="95"/>
      <c r="E29" s="10"/>
      <c r="F29" s="33"/>
      <c r="G29" s="32"/>
      <c r="H29" s="32"/>
      <c r="I29" s="33"/>
    </row>
    <row r="30" spans="1:9" s="4" customFormat="1" ht="16.5">
      <c r="A30" s="29">
        <v>3</v>
      </c>
      <c r="B30" s="94" t="s">
        <v>286</v>
      </c>
      <c r="C30" s="10" t="s">
        <v>267</v>
      </c>
      <c r="D30" s="95"/>
      <c r="E30" s="10"/>
      <c r="F30" s="32"/>
      <c r="G30" s="32"/>
      <c r="H30" s="32"/>
      <c r="I30" s="33"/>
    </row>
    <row r="31" spans="1:9" s="4" customFormat="1" ht="33">
      <c r="A31" s="29">
        <v>4</v>
      </c>
      <c r="B31" s="94" t="s">
        <v>264</v>
      </c>
      <c r="C31" s="10" t="s">
        <v>288</v>
      </c>
      <c r="D31" s="95"/>
      <c r="E31" s="10"/>
      <c r="F31" s="32"/>
      <c r="G31" s="32"/>
      <c r="H31" s="32"/>
      <c r="I31" s="33"/>
    </row>
    <row r="32" spans="1:9" s="4" customFormat="1" ht="33">
      <c r="A32" s="29">
        <v>5</v>
      </c>
      <c r="B32" s="94" t="s">
        <v>290</v>
      </c>
      <c r="C32" s="10" t="s">
        <v>289</v>
      </c>
      <c r="D32" s="95"/>
      <c r="E32" s="10"/>
      <c r="F32" s="32"/>
      <c r="G32" s="32"/>
      <c r="H32" s="32"/>
      <c r="I32" s="33"/>
    </row>
    <row r="33" spans="1:12" s="4" customFormat="1" ht="33">
      <c r="A33" s="29">
        <v>6</v>
      </c>
      <c r="B33" s="16" t="s">
        <v>302</v>
      </c>
      <c r="C33" s="10" t="s">
        <v>285</v>
      </c>
      <c r="D33" s="95"/>
      <c r="E33" s="10"/>
      <c r="F33" s="32"/>
      <c r="G33" s="32"/>
      <c r="H33" s="32"/>
      <c r="I33" s="33"/>
    </row>
    <row r="34" spans="1:12" s="4" customFormat="1" ht="33">
      <c r="A34" s="29">
        <v>7</v>
      </c>
      <c r="B34" s="9" t="s">
        <v>332</v>
      </c>
      <c r="C34" s="10" t="s">
        <v>285</v>
      </c>
      <c r="D34" s="95"/>
      <c r="E34" s="10"/>
      <c r="F34" s="32"/>
      <c r="G34" s="32"/>
      <c r="H34" s="32"/>
      <c r="I34" s="33"/>
    </row>
    <row r="35" spans="1:12" ht="12.75" customHeight="1">
      <c r="A35" s="316"/>
      <c r="B35" s="316"/>
      <c r="C35" s="316"/>
      <c r="D35" s="316"/>
      <c r="E35" s="317"/>
      <c r="F35" s="317"/>
      <c r="G35" s="317"/>
      <c r="H35" s="317"/>
      <c r="I35" s="317"/>
      <c r="J35" s="1"/>
      <c r="K35" s="1"/>
      <c r="L35" s="1"/>
    </row>
    <row r="36" spans="1:12" ht="27.75" customHeight="1">
      <c r="A36" s="135" t="s">
        <v>334</v>
      </c>
      <c r="B36" s="15" t="s">
        <v>336</v>
      </c>
      <c r="C36" s="5"/>
      <c r="D36" s="5"/>
      <c r="E36" s="5"/>
      <c r="F36" s="5"/>
      <c r="G36" s="5"/>
      <c r="H36" s="5"/>
      <c r="I36" s="5"/>
      <c r="J36" s="1"/>
      <c r="K36" s="1"/>
      <c r="L36" s="1"/>
    </row>
    <row r="37" spans="1:12" ht="27.75" customHeight="1">
      <c r="A37" s="135" t="s">
        <v>335</v>
      </c>
      <c r="B37" s="15" t="s">
        <v>337</v>
      </c>
      <c r="C37" s="5"/>
      <c r="D37" s="5"/>
      <c r="E37" s="5"/>
      <c r="F37" s="5"/>
      <c r="G37" s="5"/>
      <c r="H37" s="5"/>
      <c r="I37" s="5"/>
      <c r="J37" s="1"/>
      <c r="K37" s="1"/>
      <c r="L37" s="1"/>
    </row>
    <row r="38" spans="1:12" s="13" customFormat="1" ht="18.75">
      <c r="A38" s="2"/>
      <c r="B38" s="136"/>
      <c r="D38" s="2"/>
      <c r="E38" s="2"/>
      <c r="F38" s="2"/>
      <c r="G38" s="2"/>
      <c r="I38" s="2"/>
      <c r="J38" s="2"/>
      <c r="L38" s="3"/>
    </row>
    <row r="39" spans="1:12" s="23" customFormat="1" ht="27.75" customHeight="1">
      <c r="A39" s="88" t="s">
        <v>48</v>
      </c>
      <c r="C39" s="88" t="s">
        <v>51</v>
      </c>
      <c r="D39" s="72"/>
      <c r="E39" s="72"/>
      <c r="G39" s="72" t="s">
        <v>49</v>
      </c>
      <c r="I39" s="72" t="s">
        <v>50</v>
      </c>
      <c r="J39" s="72"/>
      <c r="L39" s="88"/>
    </row>
  </sheetData>
  <mergeCells count="12">
    <mergeCell ref="I14:I18"/>
    <mergeCell ref="A35:I35"/>
    <mergeCell ref="A10:A11"/>
    <mergeCell ref="B10:B11"/>
    <mergeCell ref="C10:C11"/>
    <mergeCell ref="D10:F10"/>
    <mergeCell ref="I20:I21"/>
    <mergeCell ref="A4:L4"/>
    <mergeCell ref="A2:I2"/>
    <mergeCell ref="A3:I3"/>
    <mergeCell ref="G10:H10"/>
    <mergeCell ref="I10:I11"/>
  </mergeCells>
  <pageMargins left="0.62992125984251968" right="0.27559055118110237" top="0.51181102362204722" bottom="0.15748031496062992" header="0.43307086614173229" footer="0.31496062992125984"/>
  <pageSetup paperSize="9" scale="70" fitToHeight="0" orientation="portrait" r:id="rId1"/>
</worksheet>
</file>

<file path=xl/worksheets/sheet13.xml><?xml version="1.0" encoding="utf-8"?>
<worksheet xmlns="http://schemas.openxmlformats.org/spreadsheetml/2006/main" xmlns:r="http://schemas.openxmlformats.org/officeDocument/2006/relationships">
  <dimension ref="A1:M43"/>
  <sheetViews>
    <sheetView showZeros="0" tabSelected="1" topLeftCell="A9" workbookViewId="0">
      <selection activeCell="B18" sqref="B18"/>
    </sheetView>
  </sheetViews>
  <sheetFormatPr defaultRowHeight="15.75"/>
  <cols>
    <col min="1" max="1" width="4.875" style="4" customWidth="1"/>
    <col min="2" max="2" width="36.375" style="5" customWidth="1"/>
    <col min="3" max="3" width="11.25" style="4" customWidth="1"/>
    <col min="4" max="8" width="9.5" style="4" customWidth="1"/>
    <col min="9" max="9" width="25.125" style="4" customWidth="1"/>
    <col min="10" max="11" width="10.75" style="4" customWidth="1"/>
    <col min="12" max="12" width="33.75" style="5" customWidth="1"/>
    <col min="13" max="16384" width="9" style="1"/>
  </cols>
  <sheetData>
    <row r="1" spans="1:12" ht="18.75">
      <c r="A1" s="23" t="s">
        <v>227</v>
      </c>
      <c r="B1" s="23"/>
      <c r="C1" s="23"/>
      <c r="D1" s="23"/>
      <c r="E1" s="23"/>
      <c r="F1" s="23"/>
      <c r="G1" s="23"/>
      <c r="H1" s="23"/>
      <c r="I1" s="23"/>
      <c r="J1" s="23"/>
      <c r="K1" s="23"/>
      <c r="L1" s="23"/>
    </row>
    <row r="2" spans="1:12" ht="24.75" customHeight="1">
      <c r="A2" s="297" t="s">
        <v>64</v>
      </c>
      <c r="B2" s="297"/>
      <c r="C2" s="297"/>
      <c r="D2" s="297"/>
      <c r="E2" s="297"/>
      <c r="F2" s="297"/>
      <c r="G2" s="297"/>
      <c r="H2" s="297"/>
      <c r="I2" s="297"/>
      <c r="J2" s="23"/>
      <c r="K2" s="23"/>
      <c r="L2" s="23"/>
    </row>
    <row r="3" spans="1:12" ht="18.75">
      <c r="A3" s="297" t="s">
        <v>404</v>
      </c>
      <c r="B3" s="297"/>
      <c r="C3" s="297"/>
      <c r="D3" s="297"/>
      <c r="E3" s="297"/>
      <c r="F3" s="297"/>
      <c r="G3" s="297"/>
      <c r="H3" s="297"/>
      <c r="I3" s="297"/>
      <c r="J3" s="23"/>
      <c r="K3" s="23"/>
      <c r="L3" s="23"/>
    </row>
    <row r="4" spans="1:12" ht="18.75">
      <c r="A4" s="298" t="s">
        <v>5</v>
      </c>
      <c r="B4" s="298"/>
      <c r="C4" s="298"/>
      <c r="D4" s="298"/>
      <c r="E4" s="298"/>
      <c r="F4" s="298"/>
      <c r="G4" s="298"/>
      <c r="H4" s="298"/>
      <c r="I4" s="298"/>
      <c r="J4" s="298"/>
      <c r="K4" s="298"/>
      <c r="L4" s="298"/>
    </row>
    <row r="5" spans="1:12" ht="42.75" customHeight="1">
      <c r="A5" s="305" t="s">
        <v>6</v>
      </c>
      <c r="B5" s="305"/>
      <c r="C5" s="305"/>
      <c r="D5" s="305"/>
      <c r="E5" s="305"/>
      <c r="F5" s="305"/>
      <c r="G5" s="305"/>
      <c r="H5" s="305"/>
      <c r="I5" s="305"/>
      <c r="J5" s="6"/>
      <c r="K5" s="6"/>
      <c r="L5" s="8"/>
    </row>
    <row r="6" spans="1:12" s="141" customFormat="1" ht="18.75">
      <c r="A6" s="240" t="s">
        <v>456</v>
      </c>
      <c r="B6" s="88"/>
      <c r="C6" s="72"/>
      <c r="D6" s="72"/>
      <c r="E6" s="72"/>
      <c r="F6" s="72"/>
      <c r="G6" s="72"/>
      <c r="H6" s="72"/>
      <c r="I6" s="72"/>
      <c r="J6" s="72"/>
      <c r="K6" s="72"/>
      <c r="L6" s="88"/>
    </row>
    <row r="7" spans="1:12" s="4" customFormat="1" ht="10.5" customHeight="1"/>
    <row r="8" spans="1:12" ht="18.75">
      <c r="A8" s="72" t="s">
        <v>280</v>
      </c>
      <c r="B8" s="88" t="s">
        <v>279</v>
      </c>
      <c r="C8" s="2"/>
      <c r="D8" s="2"/>
      <c r="E8" s="2"/>
      <c r="F8" s="2"/>
      <c r="G8" s="2"/>
      <c r="H8" s="2"/>
      <c r="I8" s="3"/>
    </row>
    <row r="9" spans="1:12" ht="16.5">
      <c r="A9" s="307" t="s">
        <v>0</v>
      </c>
      <c r="B9" s="307" t="s">
        <v>37</v>
      </c>
      <c r="C9" s="307" t="s">
        <v>12</v>
      </c>
      <c r="D9" s="307" t="s">
        <v>57</v>
      </c>
      <c r="E9" s="307"/>
      <c r="F9" s="307"/>
      <c r="G9" s="307" t="s">
        <v>58</v>
      </c>
      <c r="H9" s="307"/>
      <c r="I9" s="307" t="s">
        <v>15</v>
      </c>
    </row>
    <row r="10" spans="1:12" ht="33">
      <c r="A10" s="307"/>
      <c r="B10" s="307"/>
      <c r="C10" s="307"/>
      <c r="D10" s="7" t="s">
        <v>62</v>
      </c>
      <c r="E10" s="7" t="s">
        <v>13</v>
      </c>
      <c r="F10" s="7" t="s">
        <v>14</v>
      </c>
      <c r="G10" s="7" t="s">
        <v>2</v>
      </c>
      <c r="H10" s="7" t="s">
        <v>14</v>
      </c>
      <c r="I10" s="307"/>
    </row>
    <row r="11" spans="1:12" ht="16.5">
      <c r="A11" s="24" t="s">
        <v>35</v>
      </c>
      <c r="B11" s="24" t="s">
        <v>36</v>
      </c>
      <c r="C11" s="24">
        <v>1</v>
      </c>
      <c r="D11" s="24">
        <v>2</v>
      </c>
      <c r="E11" s="24">
        <v>3</v>
      </c>
      <c r="F11" s="24" t="s">
        <v>34</v>
      </c>
      <c r="G11" s="24">
        <v>5</v>
      </c>
      <c r="H11" s="24" t="s">
        <v>59</v>
      </c>
      <c r="I11" s="24">
        <v>11</v>
      </c>
    </row>
    <row r="12" spans="1:12" s="13" customFormat="1" ht="16.5">
      <c r="A12" s="7" t="s">
        <v>280</v>
      </c>
      <c r="B12" s="105" t="s">
        <v>301</v>
      </c>
      <c r="C12" s="7"/>
      <c r="D12" s="7"/>
      <c r="E12" s="7"/>
      <c r="F12" s="7"/>
      <c r="G12" s="7"/>
      <c r="H12" s="7"/>
      <c r="I12" s="7"/>
      <c r="J12" s="2"/>
      <c r="K12" s="2"/>
      <c r="L12" s="3"/>
    </row>
    <row r="13" spans="1:12" ht="19.5">
      <c r="A13" s="20"/>
      <c r="B13" s="106" t="s">
        <v>52</v>
      </c>
      <c r="C13" s="10"/>
      <c r="D13" s="10"/>
      <c r="E13" s="82"/>
      <c r="F13" s="10"/>
      <c r="G13" s="10"/>
      <c r="H13" s="10"/>
      <c r="I13" s="16"/>
    </row>
    <row r="14" spans="1:12" ht="59.25" customHeight="1">
      <c r="A14" s="332">
        <v>1</v>
      </c>
      <c r="B14" s="335" t="s">
        <v>460</v>
      </c>
      <c r="C14" s="346"/>
      <c r="D14" s="347"/>
      <c r="E14" s="336"/>
      <c r="F14" s="336"/>
      <c r="G14" s="336"/>
      <c r="H14" s="336"/>
      <c r="I14" s="337" t="s">
        <v>54</v>
      </c>
    </row>
    <row r="15" spans="1:12" ht="37.5">
      <c r="A15" s="333"/>
      <c r="B15" s="348" t="s">
        <v>458</v>
      </c>
      <c r="C15" s="338" t="s">
        <v>457</v>
      </c>
      <c r="D15" s="345">
        <v>42</v>
      </c>
      <c r="E15" s="339"/>
      <c r="F15" s="339"/>
      <c r="G15" s="339"/>
      <c r="H15" s="339"/>
      <c r="I15" s="340" t="s">
        <v>55</v>
      </c>
    </row>
    <row r="16" spans="1:12" ht="56.25">
      <c r="A16" s="333"/>
      <c r="B16" s="348" t="s">
        <v>459</v>
      </c>
      <c r="C16" s="338"/>
      <c r="D16" s="345">
        <v>109</v>
      </c>
      <c r="E16" s="339"/>
      <c r="F16" s="339"/>
      <c r="G16" s="339"/>
      <c r="H16" s="339"/>
      <c r="I16" s="340" t="s">
        <v>56</v>
      </c>
    </row>
    <row r="17" spans="1:12" ht="56.25">
      <c r="A17" s="334"/>
      <c r="B17" s="348" t="s">
        <v>462</v>
      </c>
      <c r="C17" s="341"/>
      <c r="D17" s="342"/>
      <c r="E17" s="343"/>
      <c r="F17" s="343"/>
      <c r="G17" s="343"/>
      <c r="H17" s="343"/>
      <c r="I17" s="344" t="s">
        <v>461</v>
      </c>
    </row>
    <row r="18" spans="1:12" ht="18.75">
      <c r="A18" s="252"/>
      <c r="B18" s="251"/>
      <c r="C18" s="253"/>
      <c r="D18" s="254"/>
      <c r="E18" s="250"/>
      <c r="F18" s="250"/>
      <c r="G18" s="250"/>
      <c r="H18" s="250"/>
      <c r="I18" s="16"/>
      <c r="L18" s="249"/>
    </row>
    <row r="19" spans="1:12" ht="18.75">
      <c r="A19" s="252"/>
      <c r="B19" s="251"/>
      <c r="C19" s="253"/>
      <c r="D19" s="254"/>
      <c r="E19" s="250"/>
      <c r="F19" s="250"/>
      <c r="G19" s="250"/>
      <c r="H19" s="250"/>
      <c r="I19" s="16"/>
      <c r="L19" s="249"/>
    </row>
    <row r="20" spans="1:12" ht="18.75">
      <c r="A20" s="10">
        <v>2</v>
      </c>
      <c r="B20" s="146" t="s">
        <v>366</v>
      </c>
      <c r="C20" s="10"/>
      <c r="D20" s="95"/>
      <c r="E20" s="10"/>
      <c r="F20" s="10"/>
      <c r="G20" s="10"/>
      <c r="H20" s="10"/>
      <c r="I20" s="30" t="s">
        <v>367</v>
      </c>
    </row>
    <row r="21" spans="1:12" ht="31.5" customHeight="1">
      <c r="A21" s="4">
        <v>3</v>
      </c>
      <c r="B21" s="127" t="s">
        <v>368</v>
      </c>
      <c r="C21" s="29"/>
      <c r="D21" s="29"/>
      <c r="E21" s="29"/>
      <c r="F21" s="29"/>
      <c r="G21" s="29"/>
      <c r="H21" s="29"/>
      <c r="I21" s="29"/>
    </row>
    <row r="22" spans="1:12" ht="18.75">
      <c r="A22" s="27"/>
      <c r="B22" s="25" t="s">
        <v>1</v>
      </c>
      <c r="C22" s="10"/>
      <c r="D22" s="10"/>
      <c r="E22" s="10"/>
      <c r="F22" s="10"/>
      <c r="G22" s="10"/>
      <c r="H22" s="95"/>
      <c r="I22" s="16"/>
    </row>
    <row r="23" spans="1:12" ht="26.25" customHeight="1">
      <c r="A23" s="20"/>
      <c r="B23" s="106"/>
      <c r="C23" s="10"/>
      <c r="D23" s="10"/>
      <c r="E23" s="10"/>
      <c r="F23" s="10"/>
      <c r="G23" s="10"/>
      <c r="H23" s="95"/>
      <c r="I23" s="16"/>
    </row>
    <row r="24" spans="1:12" ht="18" customHeight="1">
      <c r="A24" s="31"/>
      <c r="B24" s="146"/>
      <c r="C24" s="10"/>
      <c r="D24" s="95"/>
      <c r="E24" s="10"/>
      <c r="F24" s="10"/>
      <c r="G24" s="10"/>
      <c r="H24" s="10"/>
      <c r="I24" s="16"/>
    </row>
    <row r="25" spans="1:12" s="13" customFormat="1" ht="42.75" customHeight="1">
      <c r="A25" s="10"/>
      <c r="B25" s="83" t="s">
        <v>1</v>
      </c>
      <c r="C25" s="10"/>
      <c r="D25" s="10"/>
      <c r="E25" s="10"/>
      <c r="F25" s="93"/>
      <c r="G25" s="10"/>
      <c r="H25" s="96"/>
      <c r="I25" s="16"/>
      <c r="J25" s="99"/>
      <c r="K25" s="99"/>
      <c r="L25" s="101"/>
    </row>
    <row r="26" spans="1:12" s="13" customFormat="1" ht="25.5" customHeight="1">
      <c r="A26" s="32"/>
      <c r="B26" s="89"/>
      <c r="C26" s="32"/>
      <c r="D26" s="32"/>
      <c r="E26" s="32"/>
      <c r="F26" s="153"/>
      <c r="G26" s="153"/>
      <c r="H26" s="154"/>
      <c r="I26" s="33"/>
      <c r="J26" s="99"/>
      <c r="K26" s="99"/>
      <c r="L26" s="101"/>
    </row>
    <row r="27" spans="1:12" s="13" customFormat="1" ht="42.75" customHeight="1">
      <c r="A27" s="32"/>
      <c r="B27" s="89"/>
      <c r="C27" s="32"/>
      <c r="D27" s="32"/>
      <c r="E27" s="32"/>
      <c r="F27" s="153"/>
      <c r="G27" s="153"/>
      <c r="H27" s="154"/>
      <c r="I27" s="33"/>
      <c r="J27" s="99"/>
      <c r="K27" s="99"/>
      <c r="L27" s="101"/>
    </row>
    <row r="28" spans="1:12" s="13" customFormat="1" ht="22.5" customHeight="1">
      <c r="A28" s="91" t="s">
        <v>281</v>
      </c>
      <c r="B28" s="92" t="s">
        <v>282</v>
      </c>
      <c r="C28" s="90"/>
      <c r="D28" s="90"/>
      <c r="E28" s="86"/>
      <c r="F28" s="86"/>
      <c r="G28" s="86"/>
      <c r="H28" s="86"/>
      <c r="I28" s="86"/>
      <c r="J28" s="99"/>
      <c r="K28" s="99"/>
      <c r="L28" s="101"/>
    </row>
    <row r="29" spans="1:12" ht="33">
      <c r="A29" s="85" t="s">
        <v>0</v>
      </c>
      <c r="B29" s="85" t="s">
        <v>283</v>
      </c>
      <c r="C29" s="9" t="s">
        <v>12</v>
      </c>
      <c r="D29" s="7" t="s">
        <v>62</v>
      </c>
      <c r="E29" s="10" t="s">
        <v>15</v>
      </c>
      <c r="F29" s="33"/>
      <c r="G29" s="32"/>
      <c r="H29" s="32"/>
      <c r="I29" s="33"/>
    </row>
    <row r="30" spans="1:12" ht="16.5">
      <c r="A30" s="29">
        <v>1</v>
      </c>
      <c r="B30" s="30" t="s">
        <v>287</v>
      </c>
      <c r="C30" s="10" t="s">
        <v>285</v>
      </c>
      <c r="D30" s="95"/>
      <c r="E30" s="10"/>
      <c r="F30" s="33"/>
      <c r="G30" s="32"/>
      <c r="H30" s="32"/>
      <c r="I30" s="33"/>
    </row>
    <row r="31" spans="1:12" ht="16.5">
      <c r="A31" s="29">
        <v>2</v>
      </c>
      <c r="B31" s="30" t="s">
        <v>293</v>
      </c>
      <c r="C31" s="10" t="s">
        <v>277</v>
      </c>
      <c r="D31" s="95"/>
      <c r="E31" s="10"/>
      <c r="F31" s="33"/>
      <c r="G31" s="32"/>
      <c r="H31" s="32"/>
      <c r="I31" s="33"/>
    </row>
    <row r="32" spans="1:12" ht="16.5">
      <c r="A32" s="29">
        <v>3</v>
      </c>
      <c r="B32" s="94" t="s">
        <v>286</v>
      </c>
      <c r="C32" s="10" t="s">
        <v>267</v>
      </c>
      <c r="D32" s="95"/>
      <c r="E32" s="10"/>
      <c r="F32" s="32"/>
      <c r="G32" s="32"/>
      <c r="H32" s="32"/>
      <c r="I32" s="33"/>
    </row>
    <row r="33" spans="1:13" ht="49.5">
      <c r="A33" s="29">
        <v>4</v>
      </c>
      <c r="B33" s="9" t="s">
        <v>339</v>
      </c>
      <c r="C33" s="7" t="s">
        <v>285</v>
      </c>
      <c r="D33" s="104"/>
      <c r="E33" s="10" t="s">
        <v>329</v>
      </c>
      <c r="F33" s="32"/>
      <c r="G33" s="32"/>
      <c r="H33" s="32"/>
      <c r="I33" s="33"/>
    </row>
    <row r="34" spans="1:13" ht="16.5">
      <c r="A34" s="73"/>
      <c r="B34" s="102"/>
      <c r="C34" s="103"/>
      <c r="D34" s="73"/>
      <c r="E34" s="99"/>
      <c r="F34" s="99"/>
      <c r="G34" s="99"/>
      <c r="H34" s="99"/>
      <c r="I34" s="100"/>
    </row>
    <row r="35" spans="1:13">
      <c r="I35" s="5"/>
    </row>
    <row r="36" spans="1:13" ht="18.75">
      <c r="A36" s="72"/>
      <c r="B36" s="88" t="s">
        <v>48</v>
      </c>
      <c r="C36" s="88" t="s">
        <v>51</v>
      </c>
      <c r="D36" s="23"/>
      <c r="E36" s="72"/>
      <c r="F36" s="72"/>
      <c r="G36" s="72" t="s">
        <v>49</v>
      </c>
      <c r="H36" s="23"/>
      <c r="I36" s="72" t="s">
        <v>50</v>
      </c>
    </row>
    <row r="37" spans="1:13">
      <c r="I37" s="5"/>
    </row>
    <row r="38" spans="1:13">
      <c r="I38" s="5"/>
    </row>
    <row r="40" spans="1:13" ht="54" customHeight="1"/>
    <row r="43" spans="1:13" s="23" customFormat="1" ht="27.75" customHeight="1">
      <c r="A43" s="4"/>
      <c r="B43" s="5"/>
      <c r="C43" s="4"/>
      <c r="D43" s="4"/>
      <c r="E43" s="4"/>
      <c r="F43" s="4"/>
      <c r="G43" s="4"/>
      <c r="H43" s="4"/>
      <c r="I43" s="4"/>
      <c r="K43" s="72"/>
      <c r="M43" s="88"/>
    </row>
  </sheetData>
  <mergeCells count="10">
    <mergeCell ref="A2:I2"/>
    <mergeCell ref="A3:I3"/>
    <mergeCell ref="A5:I5"/>
    <mergeCell ref="A4:L4"/>
    <mergeCell ref="G9:H9"/>
    <mergeCell ref="I9:I10"/>
    <mergeCell ref="A9:A10"/>
    <mergeCell ref="B9:B10"/>
    <mergeCell ref="C9:C10"/>
    <mergeCell ref="D9:F9"/>
  </mergeCells>
  <pageMargins left="0.62992125984251968" right="0.27559055118110237" top="0.51181102362204722" bottom="0.15748031496062992" header="0.43307086614173229" footer="0.31496062992125984"/>
  <pageSetup paperSize="9" scale="70" fitToHeight="0" orientation="portrait" r:id="rId1"/>
</worksheet>
</file>

<file path=xl/worksheets/sheet14.xml><?xml version="1.0" encoding="utf-8"?>
<worksheet xmlns="http://schemas.openxmlformats.org/spreadsheetml/2006/main" xmlns:r="http://schemas.openxmlformats.org/officeDocument/2006/relationships">
  <dimension ref="A1:L74"/>
  <sheetViews>
    <sheetView showZeros="0" topLeftCell="A28" workbookViewId="0">
      <selection activeCell="B25" sqref="B25"/>
    </sheetView>
  </sheetViews>
  <sheetFormatPr defaultRowHeight="15.75"/>
  <cols>
    <col min="1" max="1" width="4.875" style="4" customWidth="1"/>
    <col min="2" max="2" width="30.875" style="5" customWidth="1"/>
    <col min="3" max="3" width="8.625" style="4" customWidth="1"/>
    <col min="4" max="6" width="11.25" style="4" customWidth="1"/>
    <col min="7" max="7" width="9.75" style="4" customWidth="1"/>
    <col min="8" max="8" width="24.625" style="4" customWidth="1"/>
    <col min="9" max="16384" width="9" style="1"/>
  </cols>
  <sheetData>
    <row r="1" spans="1:8" ht="18.75">
      <c r="A1" s="23" t="s">
        <v>3</v>
      </c>
      <c r="B1" s="23"/>
      <c r="C1" s="23"/>
      <c r="D1" s="23"/>
      <c r="E1" s="23"/>
      <c r="F1" s="23"/>
      <c r="G1" s="23"/>
      <c r="H1" s="23"/>
    </row>
    <row r="2" spans="1:8" ht="24.75" customHeight="1">
      <c r="A2" s="297" t="s">
        <v>65</v>
      </c>
      <c r="B2" s="297"/>
      <c r="C2" s="297"/>
      <c r="D2" s="297"/>
      <c r="E2" s="297"/>
      <c r="F2" s="297"/>
      <c r="G2" s="297"/>
      <c r="H2" s="23"/>
    </row>
    <row r="3" spans="1:8" ht="18.75">
      <c r="A3" s="297" t="s">
        <v>4</v>
      </c>
      <c r="B3" s="297"/>
      <c r="C3" s="297"/>
      <c r="D3" s="297"/>
      <c r="E3" s="297"/>
      <c r="F3" s="297"/>
      <c r="G3" s="297"/>
      <c r="H3" s="23"/>
    </row>
    <row r="4" spans="1:8" ht="18.75">
      <c r="A4" s="298" t="s">
        <v>5</v>
      </c>
      <c r="B4" s="298"/>
      <c r="C4" s="298"/>
      <c r="D4" s="298"/>
      <c r="E4" s="298"/>
      <c r="F4" s="298"/>
      <c r="G4" s="298"/>
      <c r="H4" s="298"/>
    </row>
    <row r="5" spans="1:8" ht="35.25" customHeight="1">
      <c r="A5" s="305" t="s">
        <v>6</v>
      </c>
      <c r="B5" s="305"/>
      <c r="C5" s="305"/>
      <c r="D5" s="305"/>
      <c r="E5" s="305"/>
      <c r="F5" s="305"/>
      <c r="G5" s="305"/>
      <c r="H5" s="6"/>
    </row>
    <row r="6" spans="1:8" ht="29.25" customHeight="1">
      <c r="A6" s="71" t="s">
        <v>226</v>
      </c>
      <c r="B6" s="3"/>
      <c r="C6" s="2"/>
      <c r="D6" s="2"/>
      <c r="E6" s="2"/>
      <c r="F6" s="2"/>
      <c r="G6" s="2"/>
      <c r="H6" s="2"/>
    </row>
    <row r="7" spans="1:8" s="4" customFormat="1" ht="37.5" customHeight="1">
      <c r="A7" s="72" t="s">
        <v>280</v>
      </c>
      <c r="B7" s="88" t="s">
        <v>279</v>
      </c>
    </row>
    <row r="8" spans="1:8" s="4" customFormat="1" ht="16.5">
      <c r="A8" s="309" t="s">
        <v>0</v>
      </c>
      <c r="B8" s="309" t="s">
        <v>37</v>
      </c>
      <c r="C8" s="313"/>
      <c r="D8" s="313"/>
      <c r="E8" s="313"/>
      <c r="F8" s="313"/>
      <c r="G8" s="314"/>
      <c r="H8" s="309" t="s">
        <v>15</v>
      </c>
    </row>
    <row r="9" spans="1:8" s="4" customFormat="1" ht="33" customHeight="1">
      <c r="A9" s="310"/>
      <c r="B9" s="310"/>
      <c r="C9" s="307" t="s">
        <v>57</v>
      </c>
      <c r="D9" s="307"/>
      <c r="E9" s="307"/>
      <c r="F9" s="312" t="s">
        <v>58</v>
      </c>
      <c r="G9" s="314"/>
      <c r="H9" s="310"/>
    </row>
    <row r="10" spans="1:8" s="4" customFormat="1" ht="70.5" customHeight="1">
      <c r="A10" s="311"/>
      <c r="B10" s="311"/>
      <c r="C10" s="7" t="s">
        <v>62</v>
      </c>
      <c r="D10" s="7" t="s">
        <v>13</v>
      </c>
      <c r="E10" s="7" t="s">
        <v>14</v>
      </c>
      <c r="F10" s="7" t="s">
        <v>2</v>
      </c>
      <c r="G10" s="7" t="s">
        <v>14</v>
      </c>
      <c r="H10" s="311"/>
    </row>
    <row r="11" spans="1:8" s="4" customFormat="1" ht="16.5">
      <c r="A11" s="24" t="s">
        <v>35</v>
      </c>
      <c r="B11" s="24" t="s">
        <v>36</v>
      </c>
      <c r="C11" s="24">
        <v>2</v>
      </c>
      <c r="D11" s="24">
        <v>3</v>
      </c>
      <c r="E11" s="24" t="s">
        <v>34</v>
      </c>
      <c r="F11" s="24">
        <v>5</v>
      </c>
      <c r="G11" s="24" t="s">
        <v>59</v>
      </c>
      <c r="H11" s="24">
        <v>7</v>
      </c>
    </row>
    <row r="12" spans="1:8" s="4" customFormat="1" ht="16.5">
      <c r="A12" s="7">
        <v>1</v>
      </c>
      <c r="B12" s="9" t="s">
        <v>22</v>
      </c>
      <c r="C12" s="7"/>
      <c r="D12" s="7"/>
      <c r="E12" s="7"/>
      <c r="F12" s="7"/>
      <c r="G12" s="7"/>
      <c r="H12" s="7"/>
    </row>
    <row r="13" spans="1:8" s="4" customFormat="1" ht="16.5">
      <c r="A13" s="10"/>
      <c r="B13" s="16" t="s">
        <v>23</v>
      </c>
      <c r="C13" s="10"/>
      <c r="D13" s="10"/>
      <c r="E13" s="10"/>
      <c r="F13" s="10"/>
      <c r="G13" s="10"/>
      <c r="H13" s="10"/>
    </row>
    <row r="14" spans="1:8" s="4" customFormat="1" ht="16.5">
      <c r="A14" s="10"/>
      <c r="B14" s="16" t="s">
        <v>27</v>
      </c>
      <c r="C14" s="10"/>
      <c r="D14" s="10"/>
      <c r="E14" s="10"/>
      <c r="F14" s="10"/>
      <c r="G14" s="10"/>
      <c r="H14" s="10"/>
    </row>
    <row r="15" spans="1:8" s="2" customFormat="1" ht="18.75">
      <c r="A15" s="7">
        <v>2</v>
      </c>
      <c r="B15" s="17" t="s">
        <v>25</v>
      </c>
      <c r="C15" s="7"/>
      <c r="D15" s="7"/>
      <c r="E15" s="7"/>
      <c r="F15" s="7"/>
      <c r="G15" s="7"/>
      <c r="H15" s="7"/>
    </row>
    <row r="16" spans="1:8" s="4" customFormat="1" ht="51">
      <c r="A16" s="10" t="s">
        <v>69</v>
      </c>
      <c r="B16" s="18" t="s">
        <v>78</v>
      </c>
      <c r="C16" s="10" t="s">
        <v>250</v>
      </c>
      <c r="D16" s="82" t="s">
        <v>264</v>
      </c>
      <c r="E16" s="82" t="s">
        <v>255</v>
      </c>
      <c r="F16" s="10"/>
      <c r="G16" s="10"/>
      <c r="H16" s="16" t="s">
        <v>319</v>
      </c>
    </row>
    <row r="17" spans="1:8" s="4" customFormat="1" ht="55.5" customHeight="1">
      <c r="A17" s="10" t="s">
        <v>70</v>
      </c>
      <c r="B17" s="18" t="s">
        <v>26</v>
      </c>
      <c r="C17" s="10"/>
      <c r="D17" s="10"/>
      <c r="E17" s="10"/>
      <c r="F17" s="10"/>
      <c r="G17" s="10"/>
      <c r="H17" s="327" t="s">
        <v>266</v>
      </c>
    </row>
    <row r="18" spans="1:8" s="4" customFormat="1" ht="16.5">
      <c r="A18" s="10"/>
      <c r="B18" s="16" t="s">
        <v>28</v>
      </c>
      <c r="C18" s="10" t="s">
        <v>265</v>
      </c>
      <c r="D18" s="10"/>
      <c r="E18" s="10"/>
      <c r="F18" s="10"/>
      <c r="G18" s="10"/>
      <c r="H18" s="328"/>
    </row>
    <row r="19" spans="1:8" s="4" customFormat="1" ht="16.5">
      <c r="A19" s="10"/>
      <c r="B19" s="16" t="s">
        <v>29</v>
      </c>
      <c r="C19" s="10" t="s">
        <v>265</v>
      </c>
      <c r="D19" s="10"/>
      <c r="E19" s="10"/>
      <c r="F19" s="10"/>
      <c r="G19" s="10"/>
      <c r="H19" s="328"/>
    </row>
    <row r="20" spans="1:8" s="4" customFormat="1" ht="16.5">
      <c r="A20" s="10"/>
      <c r="B20" s="16" t="s">
        <v>30</v>
      </c>
      <c r="C20" s="10" t="s">
        <v>265</v>
      </c>
      <c r="D20" s="10"/>
      <c r="E20" s="10"/>
      <c r="F20" s="10"/>
      <c r="G20" s="10"/>
      <c r="H20" s="328"/>
    </row>
    <row r="21" spans="1:8" s="4" customFormat="1" ht="16.5">
      <c r="A21" s="10"/>
      <c r="B21" s="16" t="s">
        <v>31</v>
      </c>
      <c r="C21" s="10" t="s">
        <v>265</v>
      </c>
      <c r="D21" s="10"/>
      <c r="E21" s="10"/>
      <c r="F21" s="10"/>
      <c r="G21" s="10"/>
      <c r="H21" s="328"/>
    </row>
    <row r="22" spans="1:8" s="4" customFormat="1" ht="16.5">
      <c r="A22" s="10" t="s">
        <v>71</v>
      </c>
      <c r="B22" s="16" t="s">
        <v>379</v>
      </c>
      <c r="C22" s="10"/>
      <c r="D22" s="10"/>
      <c r="E22" s="10"/>
      <c r="F22" s="10"/>
      <c r="G22" s="10"/>
      <c r="H22" s="160"/>
    </row>
    <row r="23" spans="1:8" s="4" customFormat="1" ht="16.5">
      <c r="A23" s="10" t="s">
        <v>380</v>
      </c>
      <c r="B23" s="16" t="s">
        <v>72</v>
      </c>
      <c r="C23" s="10" t="s">
        <v>76</v>
      </c>
      <c r="D23" s="10"/>
      <c r="E23" s="10"/>
      <c r="F23" s="10"/>
      <c r="G23" s="10"/>
      <c r="H23" s="95"/>
    </row>
    <row r="24" spans="1:8" s="13" customFormat="1" ht="18.75">
      <c r="A24" s="7">
        <v>3</v>
      </c>
      <c r="B24" s="19" t="s">
        <v>7</v>
      </c>
      <c r="C24" s="7"/>
      <c r="D24" s="7"/>
      <c r="E24" s="7"/>
      <c r="F24" s="7"/>
      <c r="G24" s="7"/>
      <c r="H24" s="11"/>
    </row>
    <row r="25" spans="1:8" ht="35.25" customHeight="1">
      <c r="A25" s="10" t="s">
        <v>32</v>
      </c>
      <c r="B25" s="137" t="s">
        <v>19</v>
      </c>
      <c r="C25" s="12"/>
      <c r="D25" s="12"/>
      <c r="E25" s="12"/>
      <c r="F25" s="12"/>
      <c r="G25" s="12"/>
      <c r="H25" s="329" t="s">
        <v>17</v>
      </c>
    </row>
    <row r="26" spans="1:8" ht="22.5" customHeight="1">
      <c r="A26" s="10"/>
      <c r="B26" s="22" t="s">
        <v>9</v>
      </c>
      <c r="C26" s="10"/>
      <c r="D26" s="10"/>
      <c r="E26" s="10"/>
      <c r="F26" s="10"/>
      <c r="G26" s="10"/>
      <c r="H26" s="330"/>
    </row>
    <row r="27" spans="1:8" ht="22.5" customHeight="1">
      <c r="A27" s="10"/>
      <c r="B27" s="22" t="s">
        <v>10</v>
      </c>
      <c r="C27" s="10"/>
      <c r="D27" s="10"/>
      <c r="E27" s="10"/>
      <c r="F27" s="10"/>
      <c r="G27" s="10"/>
      <c r="H27" s="330"/>
    </row>
    <row r="28" spans="1:8" ht="22.5" customHeight="1">
      <c r="A28" s="10"/>
      <c r="B28" s="22" t="s">
        <v>11</v>
      </c>
      <c r="C28" s="10"/>
      <c r="D28" s="10"/>
      <c r="E28" s="10"/>
      <c r="F28" s="10"/>
      <c r="G28" s="10"/>
      <c r="H28" s="331"/>
    </row>
    <row r="29" spans="1:8" ht="31.5" customHeight="1">
      <c r="A29" s="10" t="s">
        <v>342</v>
      </c>
      <c r="B29" s="21" t="s">
        <v>20</v>
      </c>
      <c r="C29" s="10"/>
      <c r="D29" s="10"/>
      <c r="E29" s="10"/>
      <c r="F29" s="10"/>
      <c r="G29" s="10"/>
      <c r="H29" s="11"/>
    </row>
    <row r="30" spans="1:8" ht="31.5" customHeight="1">
      <c r="A30" s="10"/>
      <c r="B30" s="22" t="s">
        <v>16</v>
      </c>
      <c r="C30" s="10"/>
      <c r="D30" s="10"/>
      <c r="E30" s="10"/>
      <c r="F30" s="10"/>
      <c r="G30" s="10"/>
      <c r="H30" s="321" t="s">
        <v>343</v>
      </c>
    </row>
    <row r="31" spans="1:8" ht="16.5">
      <c r="A31" s="10"/>
      <c r="B31" s="22" t="s">
        <v>341</v>
      </c>
      <c r="C31" s="10"/>
      <c r="D31" s="10"/>
      <c r="E31" s="10"/>
      <c r="F31" s="10"/>
      <c r="G31" s="10"/>
      <c r="H31" s="322"/>
    </row>
    <row r="32" spans="1:8" ht="22.5" customHeight="1">
      <c r="A32" s="10"/>
      <c r="B32" s="22" t="s">
        <v>8</v>
      </c>
      <c r="C32" s="10"/>
      <c r="D32" s="10"/>
      <c r="E32" s="10"/>
      <c r="F32" s="10"/>
      <c r="G32" s="10"/>
      <c r="H32" s="22"/>
    </row>
    <row r="33" spans="1:9" ht="22.5" customHeight="1">
      <c r="A33" s="10"/>
      <c r="B33" s="22" t="s">
        <v>355</v>
      </c>
      <c r="C33" s="10"/>
      <c r="D33" s="10"/>
      <c r="E33" s="10"/>
      <c r="F33" s="10"/>
      <c r="G33" s="10"/>
      <c r="H33" s="22"/>
    </row>
    <row r="34" spans="1:9" ht="22.5" customHeight="1">
      <c r="A34" s="10"/>
      <c r="B34" s="155" t="s">
        <v>11</v>
      </c>
      <c r="C34" s="10"/>
      <c r="D34" s="10"/>
      <c r="E34" s="10"/>
      <c r="F34" s="10"/>
      <c r="G34" s="10"/>
      <c r="H34" s="22"/>
    </row>
    <row r="35" spans="1:9" s="13" customFormat="1" ht="32.25" customHeight="1">
      <c r="A35" s="28">
        <v>4</v>
      </c>
      <c r="B35" s="28" t="s">
        <v>340</v>
      </c>
      <c r="C35" s="7"/>
      <c r="D35" s="7"/>
      <c r="E35" s="7"/>
      <c r="F35" s="7"/>
      <c r="G35" s="7"/>
      <c r="H35" s="19"/>
    </row>
    <row r="36" spans="1:9" s="13" customFormat="1" ht="22.5" customHeight="1">
      <c r="A36" s="25"/>
      <c r="B36" s="17" t="s">
        <v>40</v>
      </c>
      <c r="C36" s="7"/>
      <c r="D36" s="7"/>
      <c r="E36" s="7"/>
      <c r="F36" s="7"/>
      <c r="G36" s="7"/>
      <c r="H36" s="19"/>
    </row>
    <row r="37" spans="1:9" s="13" customFormat="1" ht="22.5" customHeight="1">
      <c r="A37" s="27"/>
      <c r="B37" s="26" t="s">
        <v>41</v>
      </c>
      <c r="C37" s="27" t="s">
        <v>42</v>
      </c>
      <c r="D37" s="7"/>
      <c r="E37" s="7"/>
      <c r="F37" s="7"/>
      <c r="G37" s="7"/>
      <c r="H37" s="19"/>
    </row>
    <row r="38" spans="1:9" s="13" customFormat="1" ht="22.5" customHeight="1">
      <c r="A38" s="27"/>
      <c r="B38" s="26" t="s">
        <v>43</v>
      </c>
      <c r="C38" s="27" t="s">
        <v>42</v>
      </c>
      <c r="D38" s="7"/>
      <c r="E38" s="7"/>
      <c r="F38" s="7"/>
      <c r="G38" s="7"/>
      <c r="H38" s="19"/>
    </row>
    <row r="39" spans="1:9" s="13" customFormat="1" ht="22.5" customHeight="1">
      <c r="A39" s="27"/>
      <c r="B39" s="26" t="s">
        <v>11</v>
      </c>
      <c r="C39" s="27"/>
      <c r="D39" s="7"/>
      <c r="E39" s="7"/>
      <c r="F39" s="7"/>
      <c r="G39" s="7"/>
      <c r="H39" s="19"/>
    </row>
    <row r="40" spans="1:9" s="13" customFormat="1" ht="22.5" customHeight="1">
      <c r="A40" s="25"/>
      <c r="B40" s="17" t="s">
        <v>44</v>
      </c>
      <c r="C40" s="27"/>
      <c r="D40" s="7"/>
      <c r="E40" s="7"/>
      <c r="F40" s="7"/>
      <c r="G40" s="7"/>
      <c r="H40" s="19"/>
    </row>
    <row r="41" spans="1:9" s="13" customFormat="1" ht="22.5" customHeight="1">
      <c r="A41" s="27"/>
      <c r="B41" s="26" t="s">
        <v>45</v>
      </c>
      <c r="C41" s="27" t="s">
        <v>42</v>
      </c>
      <c r="D41" s="7"/>
      <c r="E41" s="7"/>
      <c r="F41" s="7"/>
      <c r="G41" s="7"/>
      <c r="H41" s="19"/>
    </row>
    <row r="42" spans="1:9" s="13" customFormat="1" ht="22.5" customHeight="1">
      <c r="A42" s="27"/>
      <c r="B42" s="26" t="s">
        <v>46</v>
      </c>
      <c r="C42" s="27" t="s">
        <v>47</v>
      </c>
      <c r="D42" s="7"/>
      <c r="E42" s="7"/>
      <c r="F42" s="7"/>
      <c r="G42" s="7"/>
      <c r="H42" s="7"/>
    </row>
    <row r="43" spans="1:9" ht="18.75">
      <c r="A43" s="27"/>
      <c r="B43" s="26" t="s">
        <v>11</v>
      </c>
      <c r="C43" s="27"/>
      <c r="D43" s="29"/>
      <c r="E43" s="29"/>
      <c r="F43" s="29"/>
      <c r="G43" s="29"/>
      <c r="H43" s="29"/>
    </row>
    <row r="45" spans="1:9" s="87" customFormat="1" ht="18.75">
      <c r="A45" s="91" t="s">
        <v>281</v>
      </c>
      <c r="B45" s="92" t="s">
        <v>282</v>
      </c>
      <c r="C45" s="90"/>
      <c r="D45" s="90"/>
      <c r="E45" s="86"/>
      <c r="F45" s="86"/>
      <c r="G45" s="86"/>
      <c r="H45" s="86"/>
      <c r="I45" s="86"/>
    </row>
    <row r="46" spans="1:9" s="4" customFormat="1" ht="48.75" customHeight="1">
      <c r="A46" s="85" t="s">
        <v>0</v>
      </c>
      <c r="B46" s="85" t="s">
        <v>283</v>
      </c>
      <c r="C46" s="9" t="s">
        <v>12</v>
      </c>
      <c r="D46" s="7" t="s">
        <v>62</v>
      </c>
      <c r="E46" s="10" t="s">
        <v>15</v>
      </c>
      <c r="F46" s="33"/>
      <c r="G46" s="32"/>
      <c r="H46" s="32"/>
      <c r="I46" s="33"/>
    </row>
    <row r="47" spans="1:9" s="4" customFormat="1" ht="18.75">
      <c r="A47" s="9"/>
      <c r="B47" s="138" t="s">
        <v>22</v>
      </c>
      <c r="C47" s="9"/>
      <c r="D47" s="7"/>
      <c r="E47" s="10"/>
      <c r="F47" s="33"/>
      <c r="G47" s="32"/>
      <c r="H47" s="32"/>
      <c r="I47" s="33"/>
    </row>
    <row r="48" spans="1:9" s="4" customFormat="1" ht="16.5">
      <c r="A48" s="10">
        <v>1</v>
      </c>
      <c r="B48" s="30" t="s">
        <v>326</v>
      </c>
      <c r="C48" s="10" t="s">
        <v>285</v>
      </c>
      <c r="D48" s="7"/>
      <c r="E48" s="10"/>
      <c r="F48" s="33"/>
      <c r="G48" s="32"/>
      <c r="H48" s="32"/>
      <c r="I48" s="33"/>
    </row>
    <row r="49" spans="1:9" s="4" customFormat="1" ht="16.5">
      <c r="A49" s="10">
        <v>2</v>
      </c>
      <c r="B49" s="30" t="s">
        <v>346</v>
      </c>
      <c r="C49" s="10" t="s">
        <v>347</v>
      </c>
      <c r="D49" s="7"/>
      <c r="E49" s="10"/>
      <c r="F49" s="33"/>
      <c r="G49" s="32"/>
      <c r="H49" s="32"/>
      <c r="I49" s="33"/>
    </row>
    <row r="50" spans="1:9" s="4" customFormat="1" ht="16.5">
      <c r="A50" s="10">
        <v>3</v>
      </c>
      <c r="B50" s="94" t="s">
        <v>286</v>
      </c>
      <c r="C50" s="10" t="s">
        <v>267</v>
      </c>
      <c r="D50" s="7"/>
      <c r="E50" s="10"/>
      <c r="F50" s="33"/>
      <c r="G50" s="32"/>
      <c r="H50" s="32"/>
      <c r="I50" s="33"/>
    </row>
    <row r="51" spans="1:9" s="4" customFormat="1" ht="49.5">
      <c r="A51" s="10">
        <v>4</v>
      </c>
      <c r="B51" s="31" t="s">
        <v>351</v>
      </c>
      <c r="C51" s="10" t="s">
        <v>285</v>
      </c>
      <c r="D51" s="7"/>
      <c r="E51" s="10" t="s">
        <v>329</v>
      </c>
      <c r="F51" s="33"/>
      <c r="G51" s="32"/>
      <c r="H51" s="32"/>
      <c r="I51" s="33"/>
    </row>
    <row r="52" spans="1:9" s="4" customFormat="1" ht="18.75">
      <c r="A52" s="10"/>
      <c r="B52" s="139" t="s">
        <v>25</v>
      </c>
      <c r="C52" s="10"/>
      <c r="D52" s="7"/>
      <c r="E52" s="10"/>
      <c r="F52" s="33"/>
      <c r="G52" s="32"/>
      <c r="H52" s="32"/>
      <c r="I52" s="33"/>
    </row>
    <row r="53" spans="1:9" s="4" customFormat="1" ht="16.5">
      <c r="A53" s="10">
        <v>1</v>
      </c>
      <c r="B53" s="30" t="s">
        <v>326</v>
      </c>
      <c r="C53" s="10" t="s">
        <v>285</v>
      </c>
      <c r="D53" s="7"/>
      <c r="E53" s="10"/>
      <c r="F53" s="33"/>
      <c r="G53" s="32"/>
      <c r="H53" s="32"/>
      <c r="I53" s="33"/>
    </row>
    <row r="54" spans="1:9" s="4" customFormat="1" ht="16.5">
      <c r="A54" s="10">
        <v>2</v>
      </c>
      <c r="B54" s="30" t="s">
        <v>331</v>
      </c>
      <c r="C54" s="10" t="s">
        <v>292</v>
      </c>
      <c r="D54" s="7"/>
      <c r="E54" s="10"/>
      <c r="F54" s="33"/>
      <c r="G54" s="32"/>
      <c r="H54" s="32"/>
      <c r="I54" s="33"/>
    </row>
    <row r="55" spans="1:9" s="4" customFormat="1" ht="16.5">
      <c r="A55" s="10">
        <v>3</v>
      </c>
      <c r="B55" s="94" t="s">
        <v>286</v>
      </c>
      <c r="C55" s="10" t="s">
        <v>267</v>
      </c>
      <c r="D55" s="7"/>
      <c r="E55" s="10"/>
      <c r="F55" s="33"/>
      <c r="G55" s="32"/>
      <c r="H55" s="32"/>
      <c r="I55" s="33"/>
    </row>
    <row r="56" spans="1:9" s="4" customFormat="1" ht="49.5">
      <c r="A56" s="10">
        <v>4</v>
      </c>
      <c r="B56" s="94" t="s">
        <v>264</v>
      </c>
      <c r="C56" s="10" t="s">
        <v>288</v>
      </c>
      <c r="D56" s="7"/>
      <c r="E56" s="10"/>
      <c r="F56" s="33"/>
      <c r="G56" s="32"/>
      <c r="H56" s="32"/>
      <c r="I56" s="33"/>
    </row>
    <row r="57" spans="1:9" s="4" customFormat="1" ht="33">
      <c r="A57" s="10">
        <v>5</v>
      </c>
      <c r="B57" s="94" t="s">
        <v>290</v>
      </c>
      <c r="C57" s="10" t="s">
        <v>289</v>
      </c>
      <c r="D57" s="7"/>
      <c r="E57" s="10"/>
      <c r="F57" s="33"/>
      <c r="G57" s="32"/>
      <c r="H57" s="32"/>
      <c r="I57" s="33"/>
    </row>
    <row r="58" spans="1:9" s="4" customFormat="1" ht="16.5">
      <c r="A58" s="10">
        <v>6</v>
      </c>
      <c r="B58" s="16" t="s">
        <v>302</v>
      </c>
      <c r="C58" s="10" t="s">
        <v>285</v>
      </c>
      <c r="D58" s="7"/>
      <c r="E58" s="10"/>
      <c r="F58" s="33"/>
      <c r="G58" s="32"/>
      <c r="H58" s="32"/>
      <c r="I58" s="33"/>
    </row>
    <row r="59" spans="1:9" s="4" customFormat="1" ht="49.5">
      <c r="A59" s="10">
        <v>7</v>
      </c>
      <c r="B59" s="31" t="s">
        <v>348</v>
      </c>
      <c r="C59" s="10" t="s">
        <v>285</v>
      </c>
      <c r="D59" s="95"/>
      <c r="E59" s="10" t="s">
        <v>329</v>
      </c>
      <c r="F59" s="33"/>
      <c r="G59" s="32"/>
      <c r="H59" s="32"/>
      <c r="I59" s="33"/>
    </row>
    <row r="60" spans="1:9" s="4" customFormat="1" ht="18.75">
      <c r="A60" s="10"/>
      <c r="B60" s="140" t="s">
        <v>7</v>
      </c>
      <c r="C60" s="10"/>
      <c r="D60" s="95"/>
      <c r="E60" s="10"/>
      <c r="F60" s="33"/>
      <c r="G60" s="32"/>
      <c r="H60" s="32"/>
      <c r="I60" s="33"/>
    </row>
    <row r="61" spans="1:9" s="4" customFormat="1" ht="16.5">
      <c r="A61" s="10">
        <v>1</v>
      </c>
      <c r="B61" s="30" t="s">
        <v>326</v>
      </c>
      <c r="C61" s="10" t="s">
        <v>285</v>
      </c>
      <c r="D61" s="7"/>
      <c r="E61" s="10"/>
      <c r="F61" s="33"/>
      <c r="G61" s="32"/>
      <c r="H61" s="32"/>
      <c r="I61" s="33"/>
    </row>
    <row r="62" spans="1:9" s="4" customFormat="1" ht="16.5">
      <c r="A62" s="10">
        <v>2</v>
      </c>
      <c r="B62" s="30" t="s">
        <v>346</v>
      </c>
      <c r="C62" s="10" t="s">
        <v>347</v>
      </c>
      <c r="D62" s="7"/>
      <c r="E62" s="10"/>
      <c r="F62" s="33"/>
      <c r="G62" s="32"/>
      <c r="H62" s="32"/>
      <c r="I62" s="33"/>
    </row>
    <row r="63" spans="1:9" s="4" customFormat="1" ht="16.5">
      <c r="A63" s="10">
        <v>3</v>
      </c>
      <c r="B63" s="94" t="s">
        <v>286</v>
      </c>
      <c r="C63" s="10" t="s">
        <v>267</v>
      </c>
      <c r="D63" s="7"/>
      <c r="E63" s="10"/>
      <c r="F63" s="33"/>
      <c r="G63" s="32"/>
      <c r="H63" s="32"/>
      <c r="I63" s="33"/>
    </row>
    <row r="64" spans="1:9" s="4" customFormat="1" ht="33">
      <c r="A64" s="10">
        <v>4</v>
      </c>
      <c r="B64" s="16" t="s">
        <v>349</v>
      </c>
      <c r="C64" s="10" t="s">
        <v>285</v>
      </c>
      <c r="D64" s="7"/>
      <c r="E64" s="10"/>
      <c r="F64" s="33"/>
      <c r="G64" s="32"/>
      <c r="H64" s="32"/>
      <c r="I64" s="33"/>
    </row>
    <row r="65" spans="1:12" s="4" customFormat="1" ht="49.5">
      <c r="A65" s="10">
        <v>5</v>
      </c>
      <c r="B65" s="31" t="s">
        <v>350</v>
      </c>
      <c r="C65" s="10" t="s">
        <v>285</v>
      </c>
      <c r="D65" s="7"/>
      <c r="E65" s="10" t="s">
        <v>329</v>
      </c>
      <c r="F65" s="33"/>
      <c r="G65" s="32"/>
      <c r="H65" s="32"/>
      <c r="I65" s="33"/>
    </row>
    <row r="66" spans="1:12" s="4" customFormat="1" ht="18.75">
      <c r="A66" s="10"/>
      <c r="B66" s="139" t="s">
        <v>340</v>
      </c>
      <c r="C66" s="10"/>
      <c r="D66" s="95"/>
      <c r="E66" s="10"/>
      <c r="F66" s="33"/>
      <c r="G66" s="32"/>
      <c r="H66" s="32"/>
      <c r="I66" s="33"/>
    </row>
    <row r="67" spans="1:12" s="4" customFormat="1" ht="16.5">
      <c r="A67" s="10">
        <v>1</v>
      </c>
      <c r="B67" s="30" t="s">
        <v>326</v>
      </c>
      <c r="C67" s="10" t="s">
        <v>285</v>
      </c>
      <c r="D67" s="7"/>
      <c r="E67" s="10"/>
      <c r="F67" s="33"/>
      <c r="G67" s="32"/>
      <c r="H67" s="32"/>
      <c r="I67" s="33"/>
    </row>
    <row r="68" spans="1:12" s="4" customFormat="1" ht="16.5">
      <c r="A68" s="10">
        <v>2</v>
      </c>
      <c r="B68" s="30" t="s">
        <v>346</v>
      </c>
      <c r="C68" s="10" t="s">
        <v>347</v>
      </c>
      <c r="D68" s="7"/>
      <c r="E68" s="10"/>
      <c r="F68" s="33"/>
      <c r="G68" s="32"/>
      <c r="H68" s="32"/>
      <c r="I68" s="33"/>
    </row>
    <row r="69" spans="1:12" s="4" customFormat="1" ht="16.5">
      <c r="A69" s="10">
        <v>3</v>
      </c>
      <c r="B69" s="94" t="s">
        <v>286</v>
      </c>
      <c r="C69" s="10" t="s">
        <v>267</v>
      </c>
      <c r="D69" s="7"/>
      <c r="E69" s="10"/>
      <c r="F69" s="33"/>
      <c r="G69" s="32"/>
      <c r="H69" s="32"/>
      <c r="I69" s="33"/>
    </row>
    <row r="70" spans="1:12" s="4" customFormat="1" ht="49.5">
      <c r="A70" s="10">
        <v>4</v>
      </c>
      <c r="B70" s="31" t="s">
        <v>351</v>
      </c>
      <c r="C70" s="10" t="s">
        <v>285</v>
      </c>
      <c r="D70" s="7"/>
      <c r="E70" s="10" t="s">
        <v>329</v>
      </c>
      <c r="F70" s="33"/>
      <c r="G70" s="32"/>
      <c r="H70" s="32"/>
      <c r="I70" s="33"/>
    </row>
    <row r="71" spans="1:12" ht="27.75" customHeight="1">
      <c r="A71" s="316" t="s">
        <v>352</v>
      </c>
      <c r="B71" s="316"/>
      <c r="C71" s="316"/>
      <c r="D71" s="316"/>
      <c r="E71" s="317"/>
      <c r="F71" s="317"/>
      <c r="G71" s="317"/>
      <c r="H71" s="317"/>
      <c r="I71" s="317"/>
    </row>
    <row r="72" spans="1:12" ht="0.75" customHeight="1"/>
    <row r="73" spans="1:12" hidden="1"/>
    <row r="74" spans="1:12" s="23" customFormat="1" ht="27.75" customHeight="1">
      <c r="A74" s="88" t="s">
        <v>48</v>
      </c>
      <c r="C74" s="88" t="s">
        <v>51</v>
      </c>
      <c r="D74" s="72"/>
      <c r="E74" s="72"/>
      <c r="G74" s="72" t="s">
        <v>49</v>
      </c>
      <c r="H74" s="72" t="s">
        <v>50</v>
      </c>
      <c r="J74" s="72"/>
      <c r="L74" s="88"/>
    </row>
  </sheetData>
  <mergeCells count="14">
    <mergeCell ref="A71:I71"/>
    <mergeCell ref="H25:H28"/>
    <mergeCell ref="H30:H31"/>
    <mergeCell ref="A4:H4"/>
    <mergeCell ref="A2:G2"/>
    <mergeCell ref="A3:G3"/>
    <mergeCell ref="A5:G5"/>
    <mergeCell ref="H17:H21"/>
    <mergeCell ref="H8:H10"/>
    <mergeCell ref="C8:G8"/>
    <mergeCell ref="B8:B10"/>
    <mergeCell ref="A8:A10"/>
    <mergeCell ref="C9:E9"/>
    <mergeCell ref="F9:G9"/>
  </mergeCells>
  <pageMargins left="0.62992125984251968" right="0.27559055118110237" top="0.51181102362204722" bottom="0.15748031496062992" header="0.43307086614173229" footer="0.31496062992125984"/>
  <pageSetup paperSize="9" scale="70" fitToHeight="0" orientation="portrait" r:id="rId1"/>
</worksheet>
</file>

<file path=xl/worksheets/sheet2.xml><?xml version="1.0" encoding="utf-8"?>
<worksheet xmlns="http://schemas.openxmlformats.org/spreadsheetml/2006/main" xmlns:r="http://schemas.openxmlformats.org/officeDocument/2006/relationships">
  <dimension ref="A1:Q17"/>
  <sheetViews>
    <sheetView workbookViewId="0">
      <selection activeCell="B12" sqref="B12"/>
    </sheetView>
  </sheetViews>
  <sheetFormatPr defaultRowHeight="15.75"/>
  <cols>
    <col min="1" max="1" width="7.25" customWidth="1"/>
    <col min="2" max="2" width="18.375" customWidth="1"/>
  </cols>
  <sheetData>
    <row r="1" spans="1:17">
      <c r="A1" s="195" t="s">
        <v>406</v>
      </c>
      <c r="B1" s="195"/>
      <c r="C1" s="195"/>
      <c r="D1" s="195"/>
      <c r="E1" s="195"/>
      <c r="F1" s="195"/>
      <c r="G1" s="107"/>
    </row>
    <row r="2" spans="1:17">
      <c r="A2" s="261" t="s">
        <v>407</v>
      </c>
      <c r="B2" s="261"/>
      <c r="C2" s="261"/>
      <c r="D2" s="261"/>
      <c r="E2" s="261"/>
      <c r="F2" s="261"/>
      <c r="G2" s="261"/>
    </row>
    <row r="3" spans="1:17">
      <c r="P3" s="262" t="s">
        <v>258</v>
      </c>
      <c r="Q3" s="262"/>
    </row>
    <row r="4" spans="1:17" ht="18.75">
      <c r="A4" s="263" t="s">
        <v>408</v>
      </c>
      <c r="B4" s="263"/>
      <c r="C4" s="263"/>
      <c r="D4" s="263"/>
      <c r="E4" s="263"/>
      <c r="F4" s="263"/>
      <c r="G4" s="263"/>
      <c r="H4" s="263"/>
      <c r="I4" s="263"/>
      <c r="J4" s="263"/>
      <c r="K4" s="263"/>
      <c r="L4" s="263"/>
      <c r="M4" s="263"/>
      <c r="N4" s="263"/>
      <c r="O4" s="263"/>
      <c r="P4" s="263"/>
      <c r="Q4" s="263"/>
    </row>
    <row r="5" spans="1:17" ht="18.75">
      <c r="A5" s="264" t="s">
        <v>409</v>
      </c>
      <c r="B5" s="264"/>
      <c r="C5" s="264"/>
      <c r="D5" s="264"/>
      <c r="E5" s="264"/>
      <c r="F5" s="264"/>
      <c r="G5" s="264"/>
      <c r="H5" s="264"/>
      <c r="I5" s="264"/>
      <c r="J5" s="264"/>
      <c r="K5" s="264"/>
      <c r="L5" s="264"/>
      <c r="M5" s="264"/>
      <c r="N5" s="264"/>
      <c r="O5" s="264"/>
      <c r="P5" s="264"/>
      <c r="Q5" s="264"/>
    </row>
    <row r="6" spans="1:17">
      <c r="A6" s="58"/>
      <c r="B6" s="58"/>
      <c r="C6" s="58"/>
      <c r="D6" s="58"/>
      <c r="E6" s="58"/>
      <c r="F6" s="58"/>
      <c r="G6" s="58"/>
      <c r="H6" s="58"/>
      <c r="I6" s="58"/>
      <c r="J6" s="58"/>
      <c r="K6" s="58"/>
      <c r="L6" s="58"/>
      <c r="M6" s="58"/>
      <c r="N6" s="58"/>
      <c r="O6" s="58"/>
      <c r="P6" s="58"/>
      <c r="Q6" s="58"/>
    </row>
    <row r="7" spans="1:17">
      <c r="A7" s="265" t="s">
        <v>0</v>
      </c>
      <c r="B7" s="265" t="s">
        <v>251</v>
      </c>
      <c r="C7" s="266" t="s">
        <v>235</v>
      </c>
      <c r="D7" s="266" t="s">
        <v>410</v>
      </c>
      <c r="E7" s="268" t="s">
        <v>236</v>
      </c>
      <c r="F7" s="269"/>
      <c r="G7" s="269"/>
      <c r="H7" s="269"/>
      <c r="I7" s="269"/>
      <c r="J7" s="269"/>
      <c r="K7" s="269"/>
      <c r="L7" s="270"/>
      <c r="M7" s="271" t="s">
        <v>411</v>
      </c>
      <c r="N7" s="258" t="s">
        <v>412</v>
      </c>
      <c r="O7" s="258" t="s">
        <v>413</v>
      </c>
      <c r="P7" s="258" t="s">
        <v>414</v>
      </c>
      <c r="Q7" s="260" t="s">
        <v>415</v>
      </c>
    </row>
    <row r="8" spans="1:17" ht="57">
      <c r="A8" s="265"/>
      <c r="B8" s="265"/>
      <c r="C8" s="267"/>
      <c r="D8" s="267"/>
      <c r="E8" s="196" t="s">
        <v>416</v>
      </c>
      <c r="F8" s="196" t="s">
        <v>417</v>
      </c>
      <c r="G8" s="196" t="s">
        <v>418</v>
      </c>
      <c r="H8" s="196" t="s">
        <v>419</v>
      </c>
      <c r="I8" s="196" t="s">
        <v>420</v>
      </c>
      <c r="J8" s="196"/>
      <c r="K8" s="196" t="s">
        <v>421</v>
      </c>
      <c r="L8" s="197" t="s">
        <v>243</v>
      </c>
      <c r="M8" s="265"/>
      <c r="N8" s="259"/>
      <c r="O8" s="259"/>
      <c r="P8" s="259"/>
      <c r="Q8" s="260"/>
    </row>
    <row r="9" spans="1:17" ht="30">
      <c r="A9" s="121" t="s">
        <v>35</v>
      </c>
      <c r="B9" s="121" t="s">
        <v>36</v>
      </c>
      <c r="C9" s="121" t="s">
        <v>422</v>
      </c>
      <c r="D9" s="121"/>
      <c r="E9" s="121">
        <v>1</v>
      </c>
      <c r="F9" s="121">
        <v>2</v>
      </c>
      <c r="G9" s="121">
        <v>3</v>
      </c>
      <c r="H9" s="121">
        <v>4</v>
      </c>
      <c r="I9" s="121">
        <v>5</v>
      </c>
      <c r="J9" s="121"/>
      <c r="K9" s="121">
        <v>6</v>
      </c>
      <c r="L9" s="198" t="s">
        <v>423</v>
      </c>
      <c r="M9" s="187" t="s">
        <v>424</v>
      </c>
      <c r="N9" s="187">
        <v>9</v>
      </c>
      <c r="O9" s="187" t="s">
        <v>425</v>
      </c>
      <c r="P9" s="187" t="s">
        <v>426</v>
      </c>
      <c r="Q9" s="198" t="s">
        <v>427</v>
      </c>
    </row>
    <row r="10" spans="1:17">
      <c r="A10" s="199">
        <v>1</v>
      </c>
      <c r="B10" s="200" t="s">
        <v>428</v>
      </c>
      <c r="C10" s="200"/>
      <c r="D10" s="200" t="s">
        <v>171</v>
      </c>
      <c r="E10" s="201">
        <v>5.08</v>
      </c>
      <c r="F10" s="201">
        <v>0.35</v>
      </c>
      <c r="G10" s="201"/>
      <c r="H10" s="201"/>
      <c r="I10" s="201">
        <f>(F10+E10)*30%</f>
        <v>1.6289999999999998</v>
      </c>
      <c r="J10" s="202" t="s">
        <v>395</v>
      </c>
      <c r="K10" s="201">
        <f>(F10+E10)*J10</f>
        <v>1.3031999999999999</v>
      </c>
      <c r="L10" s="201">
        <f>K10+I10+H10+G10+F10+E10</f>
        <v>8.3621999999999996</v>
      </c>
      <c r="M10" s="203">
        <f>L10*1800</f>
        <v>15051.96</v>
      </c>
      <c r="N10" s="204">
        <v>22</v>
      </c>
      <c r="O10" s="203">
        <f>M10/N10</f>
        <v>684.18</v>
      </c>
      <c r="P10" s="203">
        <f>O10/8</f>
        <v>85.522499999999994</v>
      </c>
      <c r="Q10" s="205">
        <f>P10*150%</f>
        <v>128.28375</v>
      </c>
    </row>
    <row r="11" spans="1:17">
      <c r="A11" s="199">
        <v>2</v>
      </c>
      <c r="B11" s="200" t="s">
        <v>429</v>
      </c>
      <c r="C11" s="200"/>
      <c r="D11" s="200" t="s">
        <v>430</v>
      </c>
      <c r="E11" s="201">
        <v>5.36</v>
      </c>
      <c r="F11" s="201">
        <v>0.25</v>
      </c>
      <c r="G11" s="201"/>
      <c r="H11" s="201"/>
      <c r="I11" s="201">
        <f>(F11+E11)*30%</f>
        <v>1.6830000000000001</v>
      </c>
      <c r="J11" s="202" t="s">
        <v>431</v>
      </c>
      <c r="K11" s="201">
        <f>(F11+E11)*J11</f>
        <v>1.7391000000000001</v>
      </c>
      <c r="L11" s="201">
        <f t="shared" ref="L11:L14" si="0">K11+I11+H11+G11+F11+E11</f>
        <v>9.0320999999999998</v>
      </c>
      <c r="M11" s="203">
        <f t="shared" ref="M11:M14" si="1">L11*1800</f>
        <v>16257.779999999999</v>
      </c>
      <c r="N11" s="204">
        <v>22</v>
      </c>
      <c r="O11" s="203">
        <f t="shared" ref="O11:O14" si="2">M11/N11</f>
        <v>738.9899999999999</v>
      </c>
      <c r="P11" s="203">
        <f t="shared" ref="P11:P14" si="3">O11/8</f>
        <v>92.373749999999987</v>
      </c>
      <c r="Q11" s="205">
        <f t="shared" ref="Q11:Q14" si="4">P11*150%</f>
        <v>138.56062499999999</v>
      </c>
    </row>
    <row r="12" spans="1:17">
      <c r="A12" s="199">
        <v>4</v>
      </c>
      <c r="B12" s="206" t="s">
        <v>432</v>
      </c>
      <c r="C12" s="200"/>
      <c r="D12" s="200" t="s">
        <v>433</v>
      </c>
      <c r="E12" s="201">
        <v>4.0599999999999996</v>
      </c>
      <c r="F12" s="201">
        <v>0.2</v>
      </c>
      <c r="G12" s="202">
        <f>E12*7%</f>
        <v>0.28420000000000001</v>
      </c>
      <c r="H12" s="201">
        <v>0.1</v>
      </c>
      <c r="I12" s="201"/>
      <c r="J12" s="201"/>
      <c r="K12" s="201"/>
      <c r="L12" s="201">
        <f t="shared" si="0"/>
        <v>4.6441999999999997</v>
      </c>
      <c r="M12" s="203">
        <f t="shared" si="1"/>
        <v>8359.56</v>
      </c>
      <c r="N12" s="204">
        <v>22</v>
      </c>
      <c r="O12" s="203">
        <f t="shared" si="2"/>
        <v>379.97999999999996</v>
      </c>
      <c r="P12" s="203">
        <f t="shared" si="3"/>
        <v>47.497499999999995</v>
      </c>
      <c r="Q12" s="205">
        <f t="shared" si="4"/>
        <v>71.246249999999989</v>
      </c>
    </row>
    <row r="13" spans="1:17">
      <c r="A13" s="199"/>
      <c r="B13" s="206" t="s">
        <v>438</v>
      </c>
      <c r="C13" s="200"/>
      <c r="D13" s="200"/>
      <c r="E13" s="201">
        <v>1.86</v>
      </c>
      <c r="F13" s="201"/>
      <c r="G13" s="202"/>
      <c r="H13" s="201"/>
      <c r="I13" s="201">
        <f>E13*20%</f>
        <v>0.37200000000000005</v>
      </c>
      <c r="J13" s="201"/>
      <c r="K13" s="201"/>
      <c r="L13" s="201">
        <f>I13+E13</f>
        <v>2.2320000000000002</v>
      </c>
      <c r="M13" s="203">
        <f t="shared" si="1"/>
        <v>4017.6000000000004</v>
      </c>
      <c r="N13" s="204">
        <v>23</v>
      </c>
      <c r="O13" s="203">
        <f t="shared" ref="O13" si="5">M13/N13</f>
        <v>174.67826086956524</v>
      </c>
      <c r="P13" s="203">
        <f t="shared" ref="P13" si="6">O13/8</f>
        <v>21.834782608695654</v>
      </c>
      <c r="Q13" s="205">
        <f t="shared" ref="Q13" si="7">P13*150%</f>
        <v>32.752173913043478</v>
      </c>
    </row>
    <row r="14" spans="1:17">
      <c r="A14" s="199">
        <v>5</v>
      </c>
      <c r="B14" s="206" t="s">
        <v>434</v>
      </c>
      <c r="C14" s="200"/>
      <c r="D14" s="200" t="s">
        <v>435</v>
      </c>
      <c r="E14" s="201">
        <v>2.58</v>
      </c>
      <c r="F14" s="201"/>
      <c r="G14" s="201"/>
      <c r="H14" s="201"/>
      <c r="I14" s="201"/>
      <c r="J14" s="201"/>
      <c r="K14" s="201"/>
      <c r="L14" s="201">
        <f t="shared" si="0"/>
        <v>2.58</v>
      </c>
      <c r="M14" s="203">
        <f t="shared" si="1"/>
        <v>4644</v>
      </c>
      <c r="N14" s="204">
        <v>22</v>
      </c>
      <c r="O14" s="203">
        <f t="shared" si="2"/>
        <v>211.09090909090909</v>
      </c>
      <c r="P14" s="203">
        <f t="shared" si="3"/>
        <v>26.386363636363637</v>
      </c>
      <c r="Q14" s="205">
        <f t="shared" si="4"/>
        <v>39.579545454545453</v>
      </c>
    </row>
    <row r="15" spans="1:17">
      <c r="A15" s="207"/>
      <c r="B15" s="208" t="s">
        <v>1</v>
      </c>
      <c r="C15" s="209"/>
      <c r="D15" s="209"/>
      <c r="E15" s="210">
        <f t="shared" ref="E15:M15" si="8">SUM(E10:E14)</f>
        <v>18.939999999999998</v>
      </c>
      <c r="F15" s="210">
        <f t="shared" si="8"/>
        <v>0.8</v>
      </c>
      <c r="G15" s="210">
        <f t="shared" si="8"/>
        <v>0.28420000000000001</v>
      </c>
      <c r="H15" s="210">
        <f t="shared" si="8"/>
        <v>0.1</v>
      </c>
      <c r="I15" s="210">
        <f t="shared" si="8"/>
        <v>3.6839999999999997</v>
      </c>
      <c r="J15" s="210"/>
      <c r="K15" s="210">
        <f t="shared" si="8"/>
        <v>3.0423</v>
      </c>
      <c r="L15" s="211">
        <f t="shared" si="8"/>
        <v>26.850499999999997</v>
      </c>
      <c r="M15" s="211">
        <f t="shared" si="8"/>
        <v>48330.899999999994</v>
      </c>
      <c r="N15" s="211"/>
      <c r="O15" s="212">
        <f>SUM(O10:O14)</f>
        <v>2188.9191699604744</v>
      </c>
      <c r="P15" s="212">
        <f>SUM(P10:P14)</f>
        <v>273.6148962450593</v>
      </c>
      <c r="Q15" s="212"/>
    </row>
    <row r="17" spans="1:1">
      <c r="A17" t="s">
        <v>436</v>
      </c>
    </row>
  </sheetData>
  <mergeCells count="14">
    <mergeCell ref="N7:N8"/>
    <mergeCell ref="O7:O8"/>
    <mergeCell ref="P7:P8"/>
    <mergeCell ref="Q7:Q8"/>
    <mergeCell ref="A2:G2"/>
    <mergeCell ref="P3:Q3"/>
    <mergeCell ref="A4:Q4"/>
    <mergeCell ref="A5:Q5"/>
    <mergeCell ref="A7:A8"/>
    <mergeCell ref="B7:B8"/>
    <mergeCell ref="C7:C8"/>
    <mergeCell ref="D7:D8"/>
    <mergeCell ref="E7:L7"/>
    <mergeCell ref="M7:M8"/>
  </mergeCells>
  <pageMargins left="0" right="0"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I25"/>
  <sheetViews>
    <sheetView topLeftCell="A7" workbookViewId="0">
      <selection activeCell="F19" sqref="F19"/>
    </sheetView>
  </sheetViews>
  <sheetFormatPr defaultRowHeight="15.75"/>
  <cols>
    <col min="1" max="1" width="6.75" customWidth="1"/>
    <col min="2" max="2" width="22.125" customWidth="1"/>
    <col min="3" max="6" width="10.75" customWidth="1"/>
    <col min="7" max="7" width="13.5" customWidth="1"/>
    <col min="8" max="8" width="12.875" customWidth="1"/>
    <col min="9" max="9" width="17" customWidth="1"/>
  </cols>
  <sheetData>
    <row r="1" spans="1:9">
      <c r="H1" t="s">
        <v>303</v>
      </c>
    </row>
    <row r="2" spans="1:9" ht="23.25" customHeight="1">
      <c r="A2" s="277" t="s">
        <v>304</v>
      </c>
      <c r="B2" s="277"/>
      <c r="C2" s="277"/>
      <c r="D2" s="277"/>
      <c r="E2" s="277"/>
      <c r="F2" s="277"/>
      <c r="G2" s="277"/>
      <c r="H2" s="277"/>
      <c r="I2" s="277"/>
    </row>
    <row r="3" spans="1:9" ht="23.25">
      <c r="A3" s="67"/>
      <c r="B3" s="67"/>
      <c r="C3" s="67"/>
      <c r="D3" s="67"/>
      <c r="E3" s="67"/>
      <c r="F3" s="67"/>
      <c r="G3" s="67"/>
      <c r="H3" s="67"/>
      <c r="I3" s="56"/>
    </row>
    <row r="4" spans="1:9" ht="20.25">
      <c r="A4" s="278" t="s">
        <v>259</v>
      </c>
      <c r="B4" s="278"/>
      <c r="C4" s="278"/>
      <c r="D4" s="278"/>
      <c r="E4" s="278"/>
      <c r="F4" s="278"/>
      <c r="G4" s="278"/>
      <c r="H4" s="278"/>
      <c r="I4" s="108"/>
    </row>
    <row r="5" spans="1:9" ht="20.25">
      <c r="A5" s="109" t="s">
        <v>305</v>
      </c>
      <c r="B5" s="109"/>
      <c r="C5" s="109"/>
      <c r="D5" s="109"/>
      <c r="E5" s="109"/>
      <c r="F5" s="109"/>
      <c r="G5" s="109"/>
      <c r="H5" s="109"/>
      <c r="I5" s="108"/>
    </row>
    <row r="6" spans="1:9" ht="18">
      <c r="A6" s="110"/>
      <c r="B6" s="110"/>
      <c r="C6" s="110"/>
      <c r="D6" s="110"/>
      <c r="E6" s="110"/>
      <c r="F6" s="110"/>
      <c r="G6" s="110"/>
      <c r="H6" s="110"/>
      <c r="I6" s="110"/>
    </row>
    <row r="7" spans="1:9" s="63" customFormat="1" ht="15.75" customHeight="1">
      <c r="A7" s="273" t="s">
        <v>0</v>
      </c>
      <c r="B7" s="273" t="s">
        <v>307</v>
      </c>
      <c r="C7" s="274" t="s">
        <v>318</v>
      </c>
      <c r="D7" s="275"/>
      <c r="E7" s="275"/>
      <c r="F7" s="275"/>
      <c r="G7" s="276"/>
      <c r="H7" s="279" t="s">
        <v>313</v>
      </c>
      <c r="I7" s="272" t="s">
        <v>15</v>
      </c>
    </row>
    <row r="8" spans="1:9" s="63" customFormat="1" ht="53.25" customHeight="1">
      <c r="A8" s="273"/>
      <c r="B8" s="273"/>
      <c r="C8" s="111" t="s">
        <v>306</v>
      </c>
      <c r="D8" s="111" t="s">
        <v>306</v>
      </c>
      <c r="E8" s="111" t="s">
        <v>27</v>
      </c>
      <c r="F8" s="111" t="s">
        <v>306</v>
      </c>
      <c r="G8" s="111" t="s">
        <v>1</v>
      </c>
      <c r="H8" s="280"/>
      <c r="I8" s="273"/>
    </row>
    <row r="9" spans="1:9" s="63" customFormat="1">
      <c r="A9" s="121">
        <v>1</v>
      </c>
      <c r="B9" s="121">
        <v>2</v>
      </c>
      <c r="C9" s="121">
        <v>3</v>
      </c>
      <c r="D9" s="121">
        <v>4</v>
      </c>
      <c r="E9" s="121">
        <v>5</v>
      </c>
      <c r="F9" s="121">
        <v>6</v>
      </c>
      <c r="G9" s="121" t="s">
        <v>314</v>
      </c>
      <c r="H9" s="121" t="s">
        <v>315</v>
      </c>
      <c r="I9" s="121">
        <v>9</v>
      </c>
    </row>
    <row r="10" spans="1:9" s="107" customFormat="1" ht="18.75">
      <c r="A10" s="111" t="s">
        <v>311</v>
      </c>
      <c r="B10" s="113" t="s">
        <v>312</v>
      </c>
      <c r="C10" s="111"/>
      <c r="D10" s="111"/>
      <c r="E10" s="111"/>
      <c r="F10" s="111"/>
      <c r="G10" s="111"/>
      <c r="H10" s="111"/>
      <c r="I10" s="111"/>
    </row>
    <row r="11" spans="1:9" s="63" customFormat="1" ht="19.5">
      <c r="A11" s="112"/>
      <c r="B11" s="114" t="s">
        <v>310</v>
      </c>
      <c r="C11" s="114"/>
      <c r="D11" s="114"/>
      <c r="E11" s="114"/>
      <c r="F11" s="114"/>
      <c r="G11" s="114"/>
      <c r="H11" s="114"/>
      <c r="I11" s="111"/>
    </row>
    <row r="12" spans="1:9" ht="18.75">
      <c r="A12" s="115">
        <v>1</v>
      </c>
      <c r="B12" s="122" t="s">
        <v>308</v>
      </c>
      <c r="C12" s="122"/>
      <c r="D12" s="116"/>
      <c r="E12" s="116"/>
      <c r="F12" s="116"/>
      <c r="G12" s="116"/>
      <c r="H12" s="116"/>
      <c r="I12" s="117"/>
    </row>
    <row r="13" spans="1:9" ht="18.75">
      <c r="A13" s="115">
        <v>2</v>
      </c>
      <c r="B13" s="122" t="s">
        <v>309</v>
      </c>
      <c r="C13" s="122"/>
      <c r="D13" s="116"/>
      <c r="E13" s="116"/>
      <c r="F13" s="116"/>
      <c r="G13" s="116"/>
      <c r="H13" s="116"/>
      <c r="I13" s="117"/>
    </row>
    <row r="14" spans="1:9" ht="18.75">
      <c r="A14" s="115"/>
      <c r="B14" s="122" t="s">
        <v>11</v>
      </c>
      <c r="C14" s="122"/>
      <c r="D14" s="116"/>
      <c r="E14" s="116"/>
      <c r="F14" s="116"/>
      <c r="G14" s="116"/>
      <c r="H14" s="116"/>
      <c r="I14" s="117"/>
    </row>
    <row r="15" spans="1:9" ht="19.5">
      <c r="A15" s="115"/>
      <c r="B15" s="123" t="s">
        <v>316</v>
      </c>
      <c r="C15" s="122"/>
      <c r="D15" s="116"/>
      <c r="E15" s="116"/>
      <c r="F15" s="116"/>
      <c r="G15" s="116"/>
      <c r="H15" s="116"/>
      <c r="I15" s="117"/>
    </row>
    <row r="16" spans="1:9" ht="18.75">
      <c r="A16" s="111" t="s">
        <v>300</v>
      </c>
      <c r="B16" s="113" t="s">
        <v>312</v>
      </c>
      <c r="C16" s="122"/>
      <c r="D16" s="116"/>
      <c r="E16" s="116"/>
      <c r="F16" s="116"/>
      <c r="G16" s="116"/>
      <c r="H16" s="116"/>
      <c r="I16" s="117"/>
    </row>
    <row r="17" spans="1:9" s="63" customFormat="1" ht="19.5">
      <c r="A17" s="112"/>
      <c r="B17" s="114" t="s">
        <v>310</v>
      </c>
      <c r="C17" s="114"/>
      <c r="D17" s="114"/>
      <c r="E17" s="114"/>
      <c r="F17" s="114"/>
      <c r="G17" s="116"/>
      <c r="H17" s="114"/>
      <c r="I17" s="111"/>
    </row>
    <row r="18" spans="1:9" ht="18.75">
      <c r="A18" s="115">
        <v>1</v>
      </c>
      <c r="B18" s="122" t="s">
        <v>308</v>
      </c>
      <c r="C18" s="122"/>
      <c r="D18" s="116"/>
      <c r="E18" s="116"/>
      <c r="F18" s="116"/>
      <c r="G18" s="116"/>
      <c r="H18" s="116"/>
      <c r="I18" s="117"/>
    </row>
    <row r="19" spans="1:9" ht="18.75">
      <c r="A19" s="115">
        <v>2</v>
      </c>
      <c r="B19" s="122" t="s">
        <v>309</v>
      </c>
      <c r="C19" s="122"/>
      <c r="D19" s="116"/>
      <c r="E19" s="116"/>
      <c r="F19" s="116"/>
      <c r="G19" s="116"/>
      <c r="H19" s="116"/>
      <c r="I19" s="117"/>
    </row>
    <row r="20" spans="1:9" ht="18.75">
      <c r="A20" s="115"/>
      <c r="B20" s="122" t="s">
        <v>11</v>
      </c>
      <c r="C20" s="122"/>
      <c r="D20" s="116"/>
      <c r="E20" s="116"/>
      <c r="F20" s="116"/>
      <c r="G20" s="116"/>
      <c r="H20" s="116"/>
      <c r="I20" s="117"/>
    </row>
    <row r="21" spans="1:9" ht="19.5">
      <c r="A21" s="115"/>
      <c r="B21" s="123" t="s">
        <v>316</v>
      </c>
      <c r="C21" s="122"/>
      <c r="D21" s="116"/>
      <c r="E21" s="116"/>
      <c r="F21" s="116"/>
      <c r="G21" s="116"/>
      <c r="H21" s="116"/>
      <c r="I21" s="117"/>
    </row>
    <row r="22" spans="1:9" s="79" customFormat="1" ht="19.5">
      <c r="A22" s="74"/>
      <c r="B22" s="124" t="s">
        <v>317</v>
      </c>
      <c r="C22" s="124"/>
      <c r="D22" s="118"/>
      <c r="E22" s="118"/>
      <c r="F22" s="118"/>
      <c r="G22" s="118"/>
      <c r="H22" s="118"/>
      <c r="I22" s="119"/>
    </row>
    <row r="23" spans="1:9" ht="18.75">
      <c r="A23" s="120"/>
      <c r="B23" s="120"/>
      <c r="C23" s="120"/>
      <c r="D23" s="120"/>
      <c r="E23" s="120"/>
      <c r="F23" s="120"/>
      <c r="G23" s="120"/>
      <c r="H23" s="120"/>
      <c r="I23" s="120"/>
    </row>
    <row r="24" spans="1:9" ht="18.75">
      <c r="A24" s="162"/>
      <c r="B24" s="162"/>
      <c r="C24" s="162"/>
      <c r="D24" s="162"/>
      <c r="E24" s="162"/>
      <c r="F24" s="162"/>
      <c r="G24" s="162"/>
      <c r="H24" s="162"/>
      <c r="I24" s="120"/>
    </row>
    <row r="25" spans="1:9" ht="18.75">
      <c r="A25" s="120"/>
      <c r="B25" s="120"/>
      <c r="C25" s="120"/>
      <c r="D25" s="120"/>
      <c r="E25" s="120"/>
      <c r="F25" s="120"/>
      <c r="G25" s="120"/>
      <c r="H25" s="120"/>
      <c r="I25" s="120"/>
    </row>
  </sheetData>
  <mergeCells count="7">
    <mergeCell ref="I7:I8"/>
    <mergeCell ref="C7:G7"/>
    <mergeCell ref="A2:I2"/>
    <mergeCell ref="A4:H4"/>
    <mergeCell ref="A7:A8"/>
    <mergeCell ref="B7:B8"/>
    <mergeCell ref="H7:H8"/>
  </mergeCells>
  <pageMargins left="0.70866141732283472" right="0.70866141732283472"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I24"/>
  <sheetViews>
    <sheetView topLeftCell="A31" workbookViewId="0">
      <selection activeCell="A24" sqref="A24"/>
    </sheetView>
  </sheetViews>
  <sheetFormatPr defaultRowHeight="15.75"/>
  <cols>
    <col min="1" max="1" width="6.75" customWidth="1"/>
    <col min="2" max="2" width="18.75" customWidth="1"/>
    <col min="3" max="9" width="12.75" customWidth="1"/>
  </cols>
  <sheetData>
    <row r="1" spans="1:9">
      <c r="H1" t="s">
        <v>257</v>
      </c>
    </row>
    <row r="2" spans="1:9" ht="23.25" customHeight="1">
      <c r="A2" s="277" t="s">
        <v>256</v>
      </c>
      <c r="B2" s="277"/>
      <c r="C2" s="277"/>
      <c r="D2" s="277"/>
      <c r="E2" s="277"/>
      <c r="F2" s="277"/>
      <c r="G2" s="277"/>
      <c r="H2" s="277"/>
      <c r="I2" s="277"/>
    </row>
    <row r="3" spans="1:9" ht="23.25">
      <c r="A3" s="67"/>
      <c r="B3" s="67"/>
      <c r="C3" s="67"/>
      <c r="D3" s="67"/>
      <c r="E3" s="67"/>
      <c r="F3" s="67"/>
      <c r="G3" s="67"/>
      <c r="H3" s="67"/>
      <c r="I3" s="56"/>
    </row>
    <row r="4" spans="1:9" ht="20.25">
      <c r="A4" s="288" t="s">
        <v>259</v>
      </c>
      <c r="B4" s="288"/>
      <c r="C4" s="288"/>
      <c r="D4" s="288"/>
      <c r="E4" s="288"/>
      <c r="F4" s="288"/>
      <c r="G4" s="288"/>
      <c r="H4" s="288"/>
      <c r="I4" s="57"/>
    </row>
    <row r="5" spans="1:9">
      <c r="A5" s="58"/>
      <c r="B5" s="58"/>
      <c r="C5" s="58"/>
      <c r="D5" s="58"/>
      <c r="E5" s="58"/>
      <c r="F5" s="58"/>
      <c r="G5" s="58"/>
      <c r="H5" s="58"/>
      <c r="I5" s="58"/>
    </row>
    <row r="6" spans="1:9" s="63" customFormat="1" ht="15.75" customHeight="1">
      <c r="A6" s="284" t="s">
        <v>0</v>
      </c>
      <c r="B6" s="284" t="s">
        <v>268</v>
      </c>
      <c r="C6" s="281" t="s">
        <v>270</v>
      </c>
      <c r="D6" s="283" t="s">
        <v>271</v>
      </c>
      <c r="E6" s="289" t="s">
        <v>262</v>
      </c>
      <c r="F6" s="283" t="s">
        <v>275</v>
      </c>
      <c r="G6" s="283" t="s">
        <v>263</v>
      </c>
      <c r="H6" s="283" t="s">
        <v>264</v>
      </c>
      <c r="I6" s="283" t="s">
        <v>15</v>
      </c>
    </row>
    <row r="7" spans="1:9" s="63" customFormat="1" ht="53.25" customHeight="1">
      <c r="A7" s="284"/>
      <c r="B7" s="284"/>
      <c r="C7" s="282"/>
      <c r="D7" s="284"/>
      <c r="E7" s="290"/>
      <c r="F7" s="284"/>
      <c r="G7" s="284"/>
      <c r="H7" s="284"/>
      <c r="I7" s="284"/>
    </row>
    <row r="8" spans="1:9" s="63" customFormat="1">
      <c r="A8" s="65">
        <v>1</v>
      </c>
      <c r="B8" s="65">
        <v>2</v>
      </c>
      <c r="C8" s="65">
        <v>3</v>
      </c>
      <c r="D8" s="65">
        <v>4</v>
      </c>
      <c r="E8" s="65" t="s">
        <v>272</v>
      </c>
      <c r="F8" s="65">
        <v>6</v>
      </c>
      <c r="G8" s="65" t="s">
        <v>273</v>
      </c>
      <c r="H8" s="65" t="s">
        <v>274</v>
      </c>
      <c r="I8" s="64">
        <v>7</v>
      </c>
    </row>
    <row r="9" spans="1:9" s="63" customFormat="1">
      <c r="A9" s="65"/>
      <c r="B9" s="84" t="s">
        <v>291</v>
      </c>
      <c r="C9" s="84"/>
      <c r="D9" s="84"/>
      <c r="E9" s="65"/>
      <c r="F9" s="65"/>
      <c r="G9" s="65"/>
      <c r="H9" s="65"/>
      <c r="I9" s="64"/>
    </row>
    <row r="10" spans="1:9" ht="18.75">
      <c r="A10" s="59">
        <v>1</v>
      </c>
      <c r="B10" s="60" t="s">
        <v>260</v>
      </c>
      <c r="C10" s="60"/>
      <c r="D10" s="60"/>
      <c r="E10" s="97"/>
      <c r="F10" s="97"/>
      <c r="G10" s="97"/>
      <c r="H10" s="97"/>
      <c r="I10" s="62"/>
    </row>
    <row r="11" spans="1:9" ht="18.75">
      <c r="A11" s="59">
        <v>2</v>
      </c>
      <c r="B11" s="60" t="s">
        <v>261</v>
      </c>
      <c r="C11" s="60"/>
      <c r="D11" s="60"/>
      <c r="E11" s="97"/>
      <c r="F11" s="98"/>
      <c r="G11" s="97"/>
      <c r="H11" s="97"/>
      <c r="I11" s="62"/>
    </row>
    <row r="12" spans="1:9" ht="18.75">
      <c r="A12" s="59"/>
      <c r="B12" s="60" t="s">
        <v>11</v>
      </c>
      <c r="C12" s="60"/>
      <c r="D12" s="60"/>
      <c r="E12" s="97"/>
      <c r="F12" s="98"/>
      <c r="G12" s="97"/>
      <c r="H12" s="97"/>
      <c r="I12" s="62"/>
    </row>
    <row r="13" spans="1:9" ht="18.75">
      <c r="A13" s="59"/>
      <c r="B13" s="60"/>
      <c r="C13" s="60"/>
      <c r="D13" s="60"/>
      <c r="E13" s="97"/>
      <c r="F13" s="98"/>
      <c r="G13" s="97"/>
      <c r="H13" s="97"/>
      <c r="I13" s="62"/>
    </row>
    <row r="14" spans="1:9" ht="18.75">
      <c r="A14" s="59"/>
      <c r="B14" s="84" t="s">
        <v>269</v>
      </c>
      <c r="C14" s="84"/>
      <c r="D14" s="84"/>
      <c r="E14" s="60"/>
      <c r="F14" s="61"/>
      <c r="G14" s="60"/>
      <c r="H14" s="60"/>
      <c r="I14" s="62"/>
    </row>
    <row r="15" spans="1:9" ht="18.75">
      <c r="A15" s="59">
        <v>1</v>
      </c>
      <c r="B15" s="60" t="s">
        <v>260</v>
      </c>
      <c r="C15" s="60"/>
      <c r="D15" s="60"/>
      <c r="E15" s="60"/>
      <c r="F15" s="61"/>
      <c r="G15" s="60"/>
      <c r="H15" s="60"/>
      <c r="I15" s="62"/>
    </row>
    <row r="16" spans="1:9" ht="18.75">
      <c r="A16" s="59">
        <v>2</v>
      </c>
      <c r="B16" s="60" t="s">
        <v>261</v>
      </c>
      <c r="C16" s="60"/>
      <c r="D16" s="60"/>
      <c r="E16" s="60"/>
      <c r="F16" s="61"/>
      <c r="G16" s="60"/>
      <c r="H16" s="60"/>
      <c r="I16" s="62"/>
    </row>
    <row r="17" spans="1:9" ht="18.75">
      <c r="A17" s="59"/>
      <c r="B17" s="60" t="s">
        <v>11</v>
      </c>
      <c r="C17" s="60"/>
      <c r="D17" s="60"/>
      <c r="E17" s="60"/>
      <c r="F17" s="61"/>
      <c r="G17" s="60"/>
      <c r="H17" s="60"/>
      <c r="I17" s="62"/>
    </row>
    <row r="18" spans="1:9" ht="18.75">
      <c r="A18" s="59"/>
      <c r="B18" s="60"/>
      <c r="C18" s="60"/>
      <c r="D18" s="60"/>
      <c r="E18" s="60"/>
      <c r="F18" s="61"/>
      <c r="G18" s="60"/>
      <c r="H18" s="60"/>
      <c r="I18" s="62"/>
    </row>
    <row r="19" spans="1:9" ht="18.75">
      <c r="A19" s="59"/>
      <c r="B19" s="60"/>
      <c r="C19" s="60"/>
      <c r="D19" s="60"/>
      <c r="E19" s="60"/>
      <c r="F19" s="61"/>
      <c r="G19" s="60"/>
      <c r="H19" s="60"/>
      <c r="I19" s="62"/>
    </row>
    <row r="20" spans="1:9" ht="18.75">
      <c r="A20" s="59"/>
      <c r="B20" s="60"/>
      <c r="C20" s="60"/>
      <c r="D20" s="60"/>
      <c r="E20" s="60"/>
      <c r="F20" s="61"/>
      <c r="G20" s="60"/>
      <c r="H20" s="60"/>
      <c r="I20" s="62"/>
    </row>
    <row r="21" spans="1:9" ht="18.75">
      <c r="A21" s="59"/>
      <c r="B21" s="60"/>
      <c r="C21" s="60"/>
      <c r="D21" s="60"/>
      <c r="E21" s="60"/>
      <c r="F21" s="61"/>
      <c r="G21" s="61"/>
      <c r="H21" s="61"/>
      <c r="I21" s="62"/>
    </row>
    <row r="22" spans="1:9" s="79" customFormat="1" ht="18.75">
      <c r="A22" s="74"/>
      <c r="B22" s="285" t="s">
        <v>1</v>
      </c>
      <c r="C22" s="286"/>
      <c r="D22" s="286"/>
      <c r="E22" s="286"/>
      <c r="F22" s="286"/>
      <c r="G22" s="287"/>
      <c r="H22" s="81"/>
      <c r="I22" s="78"/>
    </row>
    <row r="24" spans="1:9">
      <c r="A24" s="161"/>
      <c r="B24" s="161"/>
      <c r="C24" s="161"/>
      <c r="D24" s="161"/>
      <c r="E24" s="161"/>
      <c r="F24" s="161"/>
      <c r="G24" s="161"/>
    </row>
  </sheetData>
  <mergeCells count="12">
    <mergeCell ref="A2:I2"/>
    <mergeCell ref="C6:C7"/>
    <mergeCell ref="D6:D7"/>
    <mergeCell ref="B22:G22"/>
    <mergeCell ref="I6:I7"/>
    <mergeCell ref="F6:F7"/>
    <mergeCell ref="G6:G7"/>
    <mergeCell ref="H6:H7"/>
    <mergeCell ref="A4:H4"/>
    <mergeCell ref="A6:A7"/>
    <mergeCell ref="B6:B7"/>
    <mergeCell ref="E6:E7"/>
  </mergeCells>
  <pageMargins left="0.70866141732283472" right="0.70866141732283472"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dimension ref="A1:Q27"/>
  <sheetViews>
    <sheetView showZeros="0" topLeftCell="A4" workbookViewId="0">
      <selection activeCell="G26" sqref="G26"/>
    </sheetView>
  </sheetViews>
  <sheetFormatPr defaultRowHeight="15.75"/>
  <cols>
    <col min="1" max="1" width="4.875" style="4" customWidth="1"/>
    <col min="2" max="2" width="32.625" style="5" customWidth="1"/>
    <col min="3" max="3" width="8.875" style="4" customWidth="1"/>
    <col min="4" max="4" width="10.875" style="4" customWidth="1"/>
    <col min="5" max="5" width="9.875" style="4" customWidth="1"/>
    <col min="6" max="6" width="10.375" style="4" customWidth="1"/>
    <col min="7" max="7" width="11.25" style="4" customWidth="1"/>
    <col min="8" max="9" width="10.75" style="4" customWidth="1"/>
    <col min="10" max="10" width="11.625" style="4" customWidth="1"/>
    <col min="11" max="12" width="10.75" style="4" customWidth="1"/>
    <col min="13" max="13" width="25.875" style="5" customWidth="1"/>
    <col min="14" max="16384" width="9" style="1"/>
  </cols>
  <sheetData>
    <row r="1" spans="1:13" ht="18.75">
      <c r="A1" s="23" t="s">
        <v>354</v>
      </c>
      <c r="B1" s="23"/>
      <c r="C1" s="23"/>
      <c r="D1" s="23"/>
      <c r="E1" s="23"/>
      <c r="F1" s="23"/>
      <c r="G1" s="23"/>
      <c r="H1" s="23"/>
      <c r="I1" s="23"/>
      <c r="J1" s="23"/>
      <c r="K1" s="23"/>
      <c r="L1" s="23"/>
      <c r="M1" s="23"/>
    </row>
    <row r="2" spans="1:13" ht="24.75" customHeight="1">
      <c r="A2" s="297" t="s">
        <v>204</v>
      </c>
      <c r="B2" s="297"/>
      <c r="C2" s="297"/>
      <c r="D2" s="297"/>
      <c r="E2" s="297"/>
      <c r="F2" s="297"/>
      <c r="G2" s="297"/>
      <c r="H2" s="297"/>
      <c r="I2" s="297"/>
      <c r="J2" s="297"/>
      <c r="K2" s="297"/>
      <c r="L2" s="297"/>
      <c r="M2" s="297"/>
    </row>
    <row r="3" spans="1:13" ht="18.75">
      <c r="A3" s="297" t="s">
        <v>4</v>
      </c>
      <c r="B3" s="297"/>
      <c r="C3" s="297"/>
      <c r="D3" s="297"/>
      <c r="E3" s="297"/>
      <c r="F3" s="297"/>
      <c r="G3" s="297"/>
      <c r="H3" s="297"/>
      <c r="I3" s="297"/>
      <c r="J3" s="297"/>
      <c r="K3" s="297"/>
      <c r="L3" s="297"/>
      <c r="M3" s="297"/>
    </row>
    <row r="4" spans="1:13" s="141" customFormat="1" ht="18.75">
      <c r="A4" s="298" t="s">
        <v>5</v>
      </c>
      <c r="B4" s="298"/>
      <c r="C4" s="298"/>
      <c r="D4" s="298"/>
      <c r="E4" s="298"/>
      <c r="F4" s="298"/>
      <c r="G4" s="298"/>
      <c r="H4" s="298"/>
      <c r="I4" s="298"/>
      <c r="J4" s="298"/>
      <c r="K4" s="298"/>
      <c r="L4" s="298"/>
      <c r="M4" s="298"/>
    </row>
    <row r="5" spans="1:13" s="141" customFormat="1" ht="40.5" customHeight="1">
      <c r="A5" s="305" t="s">
        <v>6</v>
      </c>
      <c r="B5" s="305"/>
      <c r="C5" s="305"/>
      <c r="D5" s="305"/>
      <c r="E5" s="305"/>
      <c r="F5" s="305"/>
      <c r="G5" s="305"/>
      <c r="H5" s="305"/>
      <c r="I5" s="305"/>
      <c r="J5" s="305"/>
      <c r="K5" s="305"/>
      <c r="L5" s="305"/>
      <c r="M5" s="305"/>
    </row>
    <row r="6" spans="1:13" s="141" customFormat="1" ht="25.5" customHeight="1">
      <c r="A6" s="71" t="s">
        <v>206</v>
      </c>
      <c r="B6" s="88"/>
      <c r="C6" s="72"/>
      <c r="D6" s="72"/>
      <c r="E6" s="72"/>
      <c r="F6" s="72"/>
      <c r="G6" s="72"/>
      <c r="H6" s="72"/>
      <c r="I6" s="72"/>
      <c r="J6" s="72"/>
      <c r="K6" s="72"/>
      <c r="L6" s="72"/>
      <c r="M6" s="88"/>
    </row>
    <row r="7" spans="1:13" s="87" customFormat="1" ht="37.5" customHeight="1">
      <c r="A7" s="72" t="s">
        <v>280</v>
      </c>
      <c r="B7" s="88" t="s">
        <v>279</v>
      </c>
      <c r="G7" s="14"/>
    </row>
    <row r="8" spans="1:13" s="87" customFormat="1" ht="18.75" customHeight="1">
      <c r="A8" s="299" t="s">
        <v>0</v>
      </c>
      <c r="B8" s="299" t="s">
        <v>37</v>
      </c>
      <c r="C8" s="302" t="s">
        <v>33</v>
      </c>
      <c r="D8" s="303"/>
      <c r="E8" s="303"/>
      <c r="F8" s="303"/>
      <c r="G8" s="303"/>
      <c r="H8" s="304"/>
      <c r="I8" s="291" t="s">
        <v>18</v>
      </c>
      <c r="J8" s="291"/>
      <c r="K8" s="291"/>
      <c r="L8" s="291"/>
      <c r="M8" s="299" t="s">
        <v>15</v>
      </c>
    </row>
    <row r="9" spans="1:13" s="87" customFormat="1" ht="33" customHeight="1">
      <c r="A9" s="300"/>
      <c r="B9" s="300"/>
      <c r="C9" s="291" t="s">
        <v>12</v>
      </c>
      <c r="D9" s="291" t="s">
        <v>57</v>
      </c>
      <c r="E9" s="291"/>
      <c r="F9" s="291"/>
      <c r="G9" s="302" t="s">
        <v>58</v>
      </c>
      <c r="H9" s="304"/>
      <c r="I9" s="291" t="s">
        <v>369</v>
      </c>
      <c r="J9" s="291" t="s">
        <v>370</v>
      </c>
      <c r="K9" s="291" t="s">
        <v>371</v>
      </c>
      <c r="L9" s="291"/>
      <c r="M9" s="300"/>
    </row>
    <row r="10" spans="1:13" s="87" customFormat="1" ht="70.5" customHeight="1">
      <c r="A10" s="301"/>
      <c r="B10" s="301"/>
      <c r="C10" s="291"/>
      <c r="D10" s="142" t="s">
        <v>62</v>
      </c>
      <c r="E10" s="142" t="s">
        <v>13</v>
      </c>
      <c r="F10" s="142" t="s">
        <v>14</v>
      </c>
      <c r="G10" s="142" t="s">
        <v>2</v>
      </c>
      <c r="H10" s="142" t="s">
        <v>14</v>
      </c>
      <c r="I10" s="291"/>
      <c r="J10" s="291"/>
      <c r="K10" s="142" t="s">
        <v>2</v>
      </c>
      <c r="L10" s="142" t="s">
        <v>14</v>
      </c>
      <c r="M10" s="301"/>
    </row>
    <row r="11" spans="1:13" s="87" customFormat="1" ht="18.75">
      <c r="A11" s="143" t="s">
        <v>35</v>
      </c>
      <c r="B11" s="143" t="s">
        <v>36</v>
      </c>
      <c r="C11" s="143">
        <v>1</v>
      </c>
      <c r="D11" s="143">
        <v>2</v>
      </c>
      <c r="E11" s="143">
        <v>3</v>
      </c>
      <c r="F11" s="143" t="s">
        <v>34</v>
      </c>
      <c r="G11" s="143">
        <v>5</v>
      </c>
      <c r="H11" s="143" t="s">
        <v>59</v>
      </c>
      <c r="I11" s="143"/>
      <c r="J11" s="143"/>
      <c r="K11" s="143"/>
      <c r="L11" s="143"/>
      <c r="M11" s="143">
        <v>11</v>
      </c>
    </row>
    <row r="12" spans="1:13" s="87" customFormat="1" ht="18.75">
      <c r="A12" s="142">
        <v>1</v>
      </c>
      <c r="B12" s="14" t="s">
        <v>320</v>
      </c>
      <c r="C12" s="142"/>
      <c r="D12" s="142"/>
      <c r="E12" s="142"/>
      <c r="F12" s="142"/>
      <c r="G12" s="142"/>
      <c r="H12" s="142"/>
      <c r="I12" s="142"/>
      <c r="J12" s="142"/>
      <c r="K12" s="142"/>
      <c r="L12" s="142"/>
      <c r="M12" s="144"/>
    </row>
    <row r="13" spans="1:13" s="87" customFormat="1" ht="75">
      <c r="A13" s="145"/>
      <c r="B13" s="146" t="s">
        <v>325</v>
      </c>
      <c r="C13" s="145" t="s">
        <v>253</v>
      </c>
      <c r="D13" s="145" t="s">
        <v>324</v>
      </c>
      <c r="E13" s="145" t="s">
        <v>323</v>
      </c>
      <c r="F13" s="145"/>
      <c r="G13" s="145"/>
      <c r="H13" s="145"/>
      <c r="I13" s="145"/>
      <c r="J13" s="145"/>
      <c r="K13" s="145"/>
      <c r="L13" s="145"/>
      <c r="M13" s="292" t="s">
        <v>357</v>
      </c>
    </row>
    <row r="14" spans="1:13" s="87" customFormat="1" ht="18.75">
      <c r="A14" s="145"/>
      <c r="B14" s="146" t="s">
        <v>325</v>
      </c>
      <c r="C14" s="145" t="s">
        <v>253</v>
      </c>
      <c r="D14" s="145"/>
      <c r="E14" s="145"/>
      <c r="F14" s="145"/>
      <c r="G14" s="145"/>
      <c r="H14" s="145"/>
      <c r="I14" s="145"/>
      <c r="J14" s="145"/>
      <c r="K14" s="145"/>
      <c r="L14" s="145"/>
      <c r="M14" s="293"/>
    </row>
    <row r="15" spans="1:13" s="87" customFormat="1" ht="18.75">
      <c r="A15" s="145"/>
      <c r="B15" s="146" t="s">
        <v>27</v>
      </c>
      <c r="C15" s="145"/>
      <c r="D15" s="145"/>
      <c r="E15" s="145"/>
      <c r="F15" s="145"/>
      <c r="G15" s="145"/>
      <c r="H15" s="145"/>
      <c r="I15" s="145"/>
      <c r="J15" s="145"/>
      <c r="K15" s="145"/>
      <c r="L15" s="145"/>
      <c r="M15" s="294"/>
    </row>
    <row r="16" spans="1:13" s="87" customFormat="1" ht="18.75">
      <c r="A16" s="145"/>
      <c r="B16" s="147" t="s">
        <v>321</v>
      </c>
      <c r="C16" s="145"/>
      <c r="D16" s="145"/>
      <c r="E16" s="145"/>
      <c r="F16" s="145"/>
      <c r="G16" s="145"/>
      <c r="H16" s="145"/>
      <c r="I16" s="145"/>
      <c r="J16" s="145"/>
      <c r="K16" s="145"/>
      <c r="L16" s="145"/>
      <c r="M16" s="146"/>
    </row>
    <row r="17" spans="1:17" s="72" customFormat="1" ht="18.75">
      <c r="A17" s="142">
        <v>2</v>
      </c>
      <c r="B17" s="34" t="s">
        <v>205</v>
      </c>
      <c r="C17" s="142"/>
      <c r="D17" s="142"/>
      <c r="E17" s="142"/>
      <c r="F17" s="142"/>
      <c r="G17" s="142"/>
      <c r="H17" s="142"/>
      <c r="I17" s="142"/>
      <c r="J17" s="142"/>
      <c r="K17" s="142"/>
      <c r="L17" s="142"/>
      <c r="M17" s="144"/>
    </row>
    <row r="18" spans="1:17" s="150" customFormat="1" ht="19.5">
      <c r="A18" s="126"/>
      <c r="B18" s="126" t="s">
        <v>322</v>
      </c>
      <c r="C18" s="126"/>
      <c r="D18" s="148"/>
      <c r="E18" s="148"/>
      <c r="F18" s="148"/>
      <c r="G18" s="148"/>
      <c r="H18" s="149"/>
      <c r="I18" s="149"/>
      <c r="J18" s="149"/>
      <c r="K18" s="149"/>
      <c r="L18" s="149"/>
      <c r="M18" s="148"/>
    </row>
    <row r="19" spans="1:17" s="141" customFormat="1" ht="18.75">
      <c r="A19" s="125"/>
      <c r="B19" s="14"/>
      <c r="C19" s="125"/>
      <c r="D19" s="87"/>
      <c r="E19" s="87"/>
      <c r="F19" s="87"/>
      <c r="G19" s="87"/>
      <c r="H19" s="87"/>
      <c r="I19" s="87"/>
      <c r="J19" s="87"/>
      <c r="K19" s="87"/>
      <c r="L19" s="87"/>
      <c r="M19" s="71"/>
    </row>
    <row r="20" spans="1:17" s="141" customFormat="1" ht="27.75" customHeight="1">
      <c r="A20" s="295" t="s">
        <v>327</v>
      </c>
      <c r="B20" s="295"/>
      <c r="C20" s="295"/>
      <c r="D20" s="295"/>
      <c r="E20" s="295"/>
      <c r="F20" s="296"/>
      <c r="G20" s="296"/>
      <c r="H20" s="296"/>
      <c r="I20" s="71"/>
      <c r="J20" s="71"/>
      <c r="K20" s="71"/>
      <c r="L20" s="71"/>
    </row>
    <row r="21" spans="1:17" s="141" customFormat="1" ht="18.75">
      <c r="A21" s="87"/>
      <c r="B21" s="71"/>
      <c r="C21" s="71"/>
      <c r="D21" s="87"/>
      <c r="E21" s="87"/>
      <c r="F21" s="87"/>
      <c r="G21" s="87"/>
      <c r="H21" s="87"/>
      <c r="I21" s="87"/>
      <c r="J21" s="87"/>
      <c r="K21" s="87"/>
      <c r="L21" s="87"/>
    </row>
    <row r="22" spans="1:17" s="23" customFormat="1" ht="18.75">
      <c r="A22" s="72"/>
      <c r="B22" s="88" t="s">
        <v>48</v>
      </c>
      <c r="C22" s="88" t="s">
        <v>51</v>
      </c>
      <c r="E22" s="72"/>
      <c r="F22" s="72"/>
      <c r="G22" s="72" t="s">
        <v>49</v>
      </c>
      <c r="M22" s="72" t="s">
        <v>50</v>
      </c>
      <c r="O22" s="72"/>
      <c r="Q22" s="88"/>
    </row>
    <row r="23" spans="1:17" s="141" customFormat="1" ht="18.75">
      <c r="A23" s="125"/>
      <c r="B23" s="14"/>
      <c r="C23" s="125"/>
      <c r="D23" s="87"/>
      <c r="E23" s="87"/>
      <c r="F23" s="87"/>
      <c r="G23" s="87"/>
      <c r="H23" s="87"/>
      <c r="I23" s="87"/>
      <c r="J23" s="87"/>
      <c r="K23" s="87"/>
      <c r="L23" s="87"/>
      <c r="M23" s="71"/>
    </row>
    <row r="24" spans="1:17" ht="18.75">
      <c r="A24" s="125"/>
      <c r="B24" s="14"/>
      <c r="C24" s="125"/>
    </row>
    <row r="25" spans="1:17" ht="18.75">
      <c r="A25" s="125"/>
      <c r="B25" s="14"/>
      <c r="C25" s="125"/>
    </row>
    <row r="26" spans="1:17" ht="18.75">
      <c r="A26" s="125"/>
      <c r="B26" s="14"/>
      <c r="C26" s="125"/>
    </row>
    <row r="27" spans="1:17" ht="18.75">
      <c r="A27" s="125"/>
      <c r="B27" s="14"/>
      <c r="C27" s="125"/>
    </row>
  </sheetData>
  <mergeCells count="17">
    <mergeCell ref="A2:M2"/>
    <mergeCell ref="A3:M3"/>
    <mergeCell ref="A4:M4"/>
    <mergeCell ref="A8:A10"/>
    <mergeCell ref="B8:B10"/>
    <mergeCell ref="C8:H8"/>
    <mergeCell ref="M8:M10"/>
    <mergeCell ref="C9:C10"/>
    <mergeCell ref="D9:F9"/>
    <mergeCell ref="G9:H9"/>
    <mergeCell ref="A5:M5"/>
    <mergeCell ref="I9:I10"/>
    <mergeCell ref="J9:J10"/>
    <mergeCell ref="K9:L9"/>
    <mergeCell ref="I8:L8"/>
    <mergeCell ref="M13:M15"/>
    <mergeCell ref="A20:H20"/>
  </mergeCells>
  <pageMargins left="0.62992125984251968" right="0.27559055118110237" top="0.51181102362204722" bottom="0.15748031496062992" header="0.43307086614173229" footer="0.31496062992125984"/>
  <pageSetup paperSize="9" scale="70" fitToHeight="0" orientation="portrait" r:id="rId1"/>
</worksheet>
</file>

<file path=xl/worksheets/sheet6.xml><?xml version="1.0" encoding="utf-8"?>
<worksheet xmlns="http://schemas.openxmlformats.org/spreadsheetml/2006/main" xmlns:r="http://schemas.openxmlformats.org/officeDocument/2006/relationships">
  <dimension ref="A1:O22"/>
  <sheetViews>
    <sheetView topLeftCell="A6" workbookViewId="0">
      <selection activeCell="B8" sqref="B8:H18"/>
    </sheetView>
  </sheetViews>
  <sheetFormatPr defaultRowHeight="15.75"/>
  <cols>
    <col min="1" max="1" width="4.75" customWidth="1"/>
    <col min="2" max="2" width="20" customWidth="1"/>
    <col min="3" max="3" width="8.125" customWidth="1"/>
    <col min="4" max="4" width="7" customWidth="1"/>
    <col min="5" max="5" width="7.25" customWidth="1"/>
    <col min="6" max="6" width="6" customWidth="1"/>
    <col min="7" max="8" width="6.25" customWidth="1"/>
    <col min="9" max="9" width="7.25" customWidth="1"/>
    <col min="10" max="10" width="7.125" customWidth="1"/>
    <col min="12" max="12" width="13.75" customWidth="1"/>
    <col min="13" max="13" width="12.875" customWidth="1"/>
    <col min="14" max="14" width="13.25" customWidth="1"/>
  </cols>
  <sheetData>
    <row r="1" spans="1:15">
      <c r="G1" t="s">
        <v>258</v>
      </c>
    </row>
    <row r="2" spans="1:15" ht="23.25">
      <c r="A2" s="277" t="s">
        <v>252</v>
      </c>
      <c r="B2" s="277"/>
      <c r="C2" s="277"/>
      <c r="D2" s="277"/>
      <c r="E2" s="277"/>
      <c r="F2" s="277"/>
      <c r="G2" s="277"/>
      <c r="H2" s="277"/>
      <c r="I2" s="277"/>
      <c r="J2" s="277"/>
      <c r="K2" s="277"/>
      <c r="L2" s="277"/>
      <c r="M2" s="277"/>
      <c r="N2" s="67"/>
      <c r="O2" s="56"/>
    </row>
    <row r="3" spans="1:15" ht="20.25">
      <c r="A3" s="306"/>
      <c r="B3" s="306"/>
      <c r="C3" s="306"/>
      <c r="D3" s="306"/>
      <c r="E3" s="306"/>
      <c r="F3" s="306"/>
      <c r="G3" s="306"/>
      <c r="H3" s="306"/>
      <c r="I3" s="306"/>
      <c r="J3" s="306"/>
      <c r="K3" s="306"/>
      <c r="L3" s="306"/>
      <c r="M3" s="306"/>
      <c r="N3" s="68"/>
      <c r="O3" s="57"/>
    </row>
    <row r="4" spans="1:15">
      <c r="A4" s="58"/>
      <c r="B4" s="58"/>
      <c r="C4" s="58"/>
      <c r="D4" s="58"/>
      <c r="E4" s="58"/>
      <c r="F4" s="58"/>
      <c r="G4" s="58"/>
      <c r="H4" s="58"/>
      <c r="I4" s="58"/>
      <c r="J4" s="58"/>
      <c r="K4" s="58"/>
      <c r="L4" s="58"/>
      <c r="M4" s="58"/>
      <c r="N4" s="58"/>
      <c r="O4" s="58"/>
    </row>
    <row r="5" spans="1:15" s="63" customFormat="1">
      <c r="A5" s="284" t="s">
        <v>0</v>
      </c>
      <c r="B5" s="284" t="s">
        <v>251</v>
      </c>
      <c r="C5" s="289" t="s">
        <v>235</v>
      </c>
      <c r="D5" s="284" t="s">
        <v>236</v>
      </c>
      <c r="E5" s="284"/>
      <c r="F5" s="284"/>
      <c r="G5" s="284"/>
      <c r="H5" s="284"/>
      <c r="I5" s="284"/>
      <c r="J5" s="284"/>
      <c r="K5" s="284"/>
      <c r="L5" s="283" t="s">
        <v>244</v>
      </c>
      <c r="M5" s="283" t="s">
        <v>234</v>
      </c>
      <c r="N5" s="283" t="s">
        <v>249</v>
      </c>
      <c r="O5" s="283" t="s">
        <v>15</v>
      </c>
    </row>
    <row r="6" spans="1:15" s="63" customFormat="1" ht="47.25">
      <c r="A6" s="284"/>
      <c r="B6" s="284"/>
      <c r="C6" s="290"/>
      <c r="D6" s="69" t="s">
        <v>237</v>
      </c>
      <c r="E6" s="69" t="s">
        <v>238</v>
      </c>
      <c r="F6" s="69" t="s">
        <v>239</v>
      </c>
      <c r="G6" s="69" t="s">
        <v>240</v>
      </c>
      <c r="H6" s="69"/>
      <c r="I6" s="69" t="s">
        <v>241</v>
      </c>
      <c r="J6" s="69" t="s">
        <v>242</v>
      </c>
      <c r="K6" s="69" t="s">
        <v>243</v>
      </c>
      <c r="L6" s="284"/>
      <c r="M6" s="284"/>
      <c r="N6" s="284"/>
      <c r="O6" s="284"/>
    </row>
    <row r="7" spans="1:15" s="63" customFormat="1" ht="76.5">
      <c r="A7" s="65">
        <v>1</v>
      </c>
      <c r="B7" s="65">
        <v>2</v>
      </c>
      <c r="C7" s="65">
        <v>3</v>
      </c>
      <c r="D7" s="65">
        <v>4</v>
      </c>
      <c r="E7" s="65">
        <v>5</v>
      </c>
      <c r="F7" s="65">
        <v>6</v>
      </c>
      <c r="G7" s="65">
        <v>7</v>
      </c>
      <c r="H7" s="65"/>
      <c r="I7" s="65">
        <v>8</v>
      </c>
      <c r="J7" s="65">
        <v>9</v>
      </c>
      <c r="K7" s="65" t="s">
        <v>245</v>
      </c>
      <c r="L7" s="70" t="s">
        <v>246</v>
      </c>
      <c r="M7" s="70" t="s">
        <v>247</v>
      </c>
      <c r="N7" s="66" t="s">
        <v>248</v>
      </c>
      <c r="O7" s="64"/>
    </row>
    <row r="8" spans="1:15" s="63" customFormat="1">
      <c r="A8" s="168">
        <v>1</v>
      </c>
      <c r="B8" s="167" t="s">
        <v>381</v>
      </c>
      <c r="C8" s="168" t="s">
        <v>261</v>
      </c>
      <c r="D8" s="169">
        <v>4.58</v>
      </c>
      <c r="E8" s="173"/>
      <c r="F8" s="174"/>
      <c r="G8" s="173"/>
      <c r="H8" s="175" t="s">
        <v>395</v>
      </c>
      <c r="I8" s="176">
        <f>(D8+F8)*H8</f>
        <v>1.0992</v>
      </c>
      <c r="J8" s="177">
        <f>(F8+D8)*30%</f>
        <v>1.3739999999999999</v>
      </c>
      <c r="K8" s="178">
        <f>J8+I8+F8+D8</f>
        <v>7.0532000000000004</v>
      </c>
      <c r="L8" s="186">
        <f>K8*1800*12</f>
        <v>152349.12</v>
      </c>
      <c r="M8" s="185">
        <f>L8/665*35/52</f>
        <v>154.19951417004046</v>
      </c>
      <c r="N8" s="185">
        <f>M8*150%</f>
        <v>231.29927125506069</v>
      </c>
      <c r="O8" s="163"/>
    </row>
    <row r="9" spans="1:15" s="63" customFormat="1">
      <c r="A9" s="168">
        <v>2</v>
      </c>
      <c r="B9" s="167" t="s">
        <v>382</v>
      </c>
      <c r="C9" s="168" t="s">
        <v>383</v>
      </c>
      <c r="D9" s="169">
        <v>4.32</v>
      </c>
      <c r="E9" s="173"/>
      <c r="F9" s="189"/>
      <c r="G9" s="179"/>
      <c r="H9" s="180" t="s">
        <v>396</v>
      </c>
      <c r="I9" s="176">
        <f t="shared" ref="I9:I17" si="0">(D9+F9)*H9</f>
        <v>0.95040000000000002</v>
      </c>
      <c r="J9" s="177">
        <f t="shared" ref="J9:J17" si="1">(F9+D9)*30%</f>
        <v>1.296</v>
      </c>
      <c r="K9" s="178">
        <f t="shared" ref="K9:K17" si="2">J9+I9+F9+D9</f>
        <v>6.5663999999999998</v>
      </c>
      <c r="L9" s="186">
        <f t="shared" ref="L9:L18" si="3">K9*1800*12</f>
        <v>141834.23999999999</v>
      </c>
      <c r="M9" s="185">
        <f t="shared" ref="M9:M18" si="4">L9/665*35/52</f>
        <v>143.55692307692306</v>
      </c>
      <c r="N9" s="185">
        <f t="shared" ref="N9:N18" si="5">M9*150%</f>
        <v>215.33538461538458</v>
      </c>
      <c r="O9" s="163"/>
    </row>
    <row r="10" spans="1:15" s="63" customFormat="1">
      <c r="A10" s="168">
        <v>3</v>
      </c>
      <c r="B10" s="167" t="s">
        <v>384</v>
      </c>
      <c r="C10" s="168" t="s">
        <v>383</v>
      </c>
      <c r="D10" s="169">
        <v>5.0199999999999996</v>
      </c>
      <c r="E10" s="173"/>
      <c r="F10" s="189">
        <v>0.15</v>
      </c>
      <c r="G10" s="173"/>
      <c r="H10" s="181" t="s">
        <v>397</v>
      </c>
      <c r="I10" s="176">
        <f t="shared" si="0"/>
        <v>1.1891</v>
      </c>
      <c r="J10" s="177">
        <f t="shared" si="1"/>
        <v>1.5509999999999999</v>
      </c>
      <c r="K10" s="178">
        <f t="shared" si="2"/>
        <v>7.9100999999999999</v>
      </c>
      <c r="L10" s="186">
        <f t="shared" si="3"/>
        <v>170858.16</v>
      </c>
      <c r="M10" s="185">
        <f t="shared" si="4"/>
        <v>172.93336032388666</v>
      </c>
      <c r="N10" s="185">
        <f t="shared" si="5"/>
        <v>259.40004048583</v>
      </c>
      <c r="O10" s="163"/>
    </row>
    <row r="11" spans="1:15" s="63" customFormat="1">
      <c r="A11" s="168">
        <v>4</v>
      </c>
      <c r="B11" s="167" t="s">
        <v>385</v>
      </c>
      <c r="C11" s="168" t="s">
        <v>260</v>
      </c>
      <c r="D11" s="169">
        <v>4.68</v>
      </c>
      <c r="E11" s="173"/>
      <c r="F11" s="190">
        <v>0.2</v>
      </c>
      <c r="G11" s="173"/>
      <c r="H11" s="181" t="s">
        <v>398</v>
      </c>
      <c r="I11" s="176">
        <f t="shared" si="0"/>
        <v>1.0247999999999999</v>
      </c>
      <c r="J11" s="177">
        <f t="shared" si="1"/>
        <v>1.464</v>
      </c>
      <c r="K11" s="178">
        <f t="shared" si="2"/>
        <v>7.3688000000000002</v>
      </c>
      <c r="L11" s="186">
        <f t="shared" si="3"/>
        <v>159166.08000000002</v>
      </c>
      <c r="M11" s="185">
        <f t="shared" si="4"/>
        <v>161.09927125506073</v>
      </c>
      <c r="N11" s="185">
        <f t="shared" si="5"/>
        <v>241.64890688259109</v>
      </c>
      <c r="O11" s="163"/>
    </row>
    <row r="12" spans="1:15" s="63" customFormat="1">
      <c r="A12" s="168">
        <v>5</v>
      </c>
      <c r="B12" s="167" t="s">
        <v>386</v>
      </c>
      <c r="C12" s="168" t="s">
        <v>260</v>
      </c>
      <c r="D12" s="169">
        <v>4.58</v>
      </c>
      <c r="E12" s="173"/>
      <c r="F12" s="190"/>
      <c r="G12" s="173"/>
      <c r="H12" s="181" t="s">
        <v>399</v>
      </c>
      <c r="I12" s="176">
        <f t="shared" si="0"/>
        <v>1.1908000000000001</v>
      </c>
      <c r="J12" s="177">
        <f t="shared" si="1"/>
        <v>1.3739999999999999</v>
      </c>
      <c r="K12" s="178">
        <f t="shared" si="2"/>
        <v>7.1448</v>
      </c>
      <c r="L12" s="186">
        <f t="shared" si="3"/>
        <v>154327.67999999999</v>
      </c>
      <c r="M12" s="185">
        <f t="shared" si="4"/>
        <v>156.20210526315788</v>
      </c>
      <c r="N12" s="185">
        <f t="shared" si="5"/>
        <v>234.30315789473681</v>
      </c>
      <c r="O12" s="163"/>
    </row>
    <row r="13" spans="1:15">
      <c r="A13" s="168">
        <v>6</v>
      </c>
      <c r="B13" s="167" t="s">
        <v>387</v>
      </c>
      <c r="C13" s="168" t="s">
        <v>261</v>
      </c>
      <c r="D13" s="169">
        <v>3.66</v>
      </c>
      <c r="E13" s="173"/>
      <c r="F13" s="189"/>
      <c r="G13" s="179"/>
      <c r="H13" s="180" t="s">
        <v>400</v>
      </c>
      <c r="I13" s="176">
        <f t="shared" si="0"/>
        <v>0.47580000000000006</v>
      </c>
      <c r="J13" s="177">
        <f t="shared" si="1"/>
        <v>1.0980000000000001</v>
      </c>
      <c r="K13" s="178">
        <f t="shared" si="2"/>
        <v>5.2338000000000005</v>
      </c>
      <c r="L13" s="186">
        <f t="shared" si="3"/>
        <v>113050.08</v>
      </c>
      <c r="M13" s="185">
        <f t="shared" si="4"/>
        <v>114.42315789473686</v>
      </c>
      <c r="N13" s="185">
        <f t="shared" si="5"/>
        <v>171.6347368421053</v>
      </c>
      <c r="O13" s="172"/>
    </row>
    <row r="14" spans="1:15">
      <c r="A14" s="168">
        <v>7</v>
      </c>
      <c r="B14" s="167" t="s">
        <v>388</v>
      </c>
      <c r="C14" s="168" t="s">
        <v>261</v>
      </c>
      <c r="D14" s="169">
        <v>3.66</v>
      </c>
      <c r="E14" s="173"/>
      <c r="F14" s="189">
        <v>0.2</v>
      </c>
      <c r="G14" s="173"/>
      <c r="H14" s="181" t="s">
        <v>400</v>
      </c>
      <c r="I14" s="176">
        <f t="shared" si="0"/>
        <v>0.50180000000000002</v>
      </c>
      <c r="J14" s="177">
        <f t="shared" si="1"/>
        <v>1.1580000000000001</v>
      </c>
      <c r="K14" s="178">
        <f t="shared" si="2"/>
        <v>5.5198</v>
      </c>
      <c r="L14" s="186">
        <f t="shared" si="3"/>
        <v>119227.68</v>
      </c>
      <c r="M14" s="185">
        <f t="shared" si="4"/>
        <v>120.6757894736842</v>
      </c>
      <c r="N14" s="185">
        <f t="shared" si="5"/>
        <v>181.01368421052632</v>
      </c>
      <c r="O14" s="172"/>
    </row>
    <row r="15" spans="1:15">
      <c r="A15" s="168">
        <v>8</v>
      </c>
      <c r="B15" s="167" t="s">
        <v>389</v>
      </c>
      <c r="C15" s="168" t="s">
        <v>260</v>
      </c>
      <c r="D15" s="169">
        <v>3.33</v>
      </c>
      <c r="E15" s="173"/>
      <c r="F15" s="191"/>
      <c r="G15" s="173"/>
      <c r="H15" s="181" t="s">
        <v>401</v>
      </c>
      <c r="I15" s="176">
        <f t="shared" si="0"/>
        <v>0.36630000000000001</v>
      </c>
      <c r="J15" s="177">
        <f t="shared" si="1"/>
        <v>0.999</v>
      </c>
      <c r="K15" s="178">
        <f t="shared" si="2"/>
        <v>4.6952999999999996</v>
      </c>
      <c r="L15" s="186">
        <f t="shared" si="3"/>
        <v>101418.47999999998</v>
      </c>
      <c r="M15" s="185">
        <f t="shared" si="4"/>
        <v>102.6502834008097</v>
      </c>
      <c r="N15" s="185">
        <f t="shared" si="5"/>
        <v>153.97542510121454</v>
      </c>
      <c r="O15" s="172"/>
    </row>
    <row r="16" spans="1:15">
      <c r="A16" s="168">
        <v>9</v>
      </c>
      <c r="B16" s="167" t="s">
        <v>390</v>
      </c>
      <c r="C16" s="168" t="s">
        <v>260</v>
      </c>
      <c r="D16" s="169">
        <v>4</v>
      </c>
      <c r="E16" s="173"/>
      <c r="F16" s="182"/>
      <c r="G16" s="173"/>
      <c r="H16" s="181" t="s">
        <v>401</v>
      </c>
      <c r="I16" s="176">
        <f t="shared" si="0"/>
        <v>0.44</v>
      </c>
      <c r="J16" s="177">
        <f t="shared" si="1"/>
        <v>1.2</v>
      </c>
      <c r="K16" s="178">
        <f t="shared" si="2"/>
        <v>5.64</v>
      </c>
      <c r="L16" s="186">
        <f t="shared" si="3"/>
        <v>121824</v>
      </c>
      <c r="M16" s="185">
        <f t="shared" si="4"/>
        <v>123.30364372469634</v>
      </c>
      <c r="N16" s="185">
        <f t="shared" si="5"/>
        <v>184.9554655870445</v>
      </c>
      <c r="O16" s="172"/>
    </row>
    <row r="17" spans="1:15">
      <c r="A17" s="168">
        <v>10</v>
      </c>
      <c r="B17" s="167" t="s">
        <v>391</v>
      </c>
      <c r="C17" s="168" t="s">
        <v>392</v>
      </c>
      <c r="D17" s="169">
        <v>3.33</v>
      </c>
      <c r="E17" s="173"/>
      <c r="F17" s="182"/>
      <c r="G17" s="173"/>
      <c r="H17" s="181" t="s">
        <v>402</v>
      </c>
      <c r="I17" s="176">
        <f t="shared" si="0"/>
        <v>0.26640000000000003</v>
      </c>
      <c r="J17" s="177">
        <f t="shared" si="1"/>
        <v>0.999</v>
      </c>
      <c r="K17" s="178">
        <f t="shared" si="2"/>
        <v>4.5953999999999997</v>
      </c>
      <c r="L17" s="186">
        <f t="shared" si="3"/>
        <v>99260.639999999985</v>
      </c>
      <c r="M17" s="185">
        <f t="shared" si="4"/>
        <v>100.46623481781376</v>
      </c>
      <c r="N17" s="185">
        <f t="shared" si="5"/>
        <v>150.69935222672063</v>
      </c>
      <c r="O17" s="172"/>
    </row>
    <row r="18" spans="1:15" ht="18.75">
      <c r="A18" s="168">
        <v>11</v>
      </c>
      <c r="B18" s="170" t="s">
        <v>393</v>
      </c>
      <c r="C18" s="60" t="s">
        <v>394</v>
      </c>
      <c r="D18" s="188">
        <v>3.33</v>
      </c>
      <c r="E18" s="171"/>
      <c r="F18" s="171"/>
      <c r="G18" s="171"/>
      <c r="H18" s="183" t="s">
        <v>403</v>
      </c>
      <c r="I18" s="176">
        <f t="shared" ref="I18" si="6">(D18+F18)*H18</f>
        <v>0.33300000000000002</v>
      </c>
      <c r="J18" s="177">
        <f t="shared" ref="J18" si="7">(F18+D18)*30%</f>
        <v>0.999</v>
      </c>
      <c r="K18" s="178">
        <f t="shared" ref="K18" si="8">J18+I18+F18+D18</f>
        <v>4.6619999999999999</v>
      </c>
      <c r="L18" s="186">
        <f t="shared" si="3"/>
        <v>100699.20000000001</v>
      </c>
      <c r="M18" s="185">
        <f t="shared" si="4"/>
        <v>101.92226720647774</v>
      </c>
      <c r="N18" s="185">
        <f t="shared" si="5"/>
        <v>152.88340080971662</v>
      </c>
      <c r="O18" s="172"/>
    </row>
    <row r="19" spans="1:15" s="79" customFormat="1" ht="18.75">
      <c r="A19" s="74"/>
      <c r="B19" s="81" t="s">
        <v>1</v>
      </c>
      <c r="C19" s="75"/>
      <c r="D19" s="76"/>
      <c r="E19" s="76"/>
      <c r="F19" s="76"/>
      <c r="G19" s="76"/>
      <c r="H19" s="76"/>
      <c r="I19" s="76"/>
      <c r="J19" s="76"/>
      <c r="K19" s="76"/>
      <c r="L19" s="76"/>
      <c r="M19" s="77"/>
      <c r="N19" s="192">
        <f>SUM(N8:N18)</f>
        <v>2177.1488259109306</v>
      </c>
      <c r="O19" s="78"/>
    </row>
    <row r="20" spans="1:15">
      <c r="A20" s="80"/>
      <c r="B20" s="81" t="s">
        <v>255</v>
      </c>
      <c r="C20" s="80"/>
      <c r="D20" s="80"/>
      <c r="E20" s="80"/>
      <c r="F20" s="80"/>
      <c r="G20" s="80"/>
      <c r="H20" s="80"/>
      <c r="I20" s="80"/>
      <c r="J20" s="80"/>
      <c r="K20" s="80"/>
      <c r="L20" s="80"/>
      <c r="M20" s="80"/>
      <c r="N20" s="193">
        <f>N19/A18</f>
        <v>197.92262053735732</v>
      </c>
      <c r="O20" s="80"/>
    </row>
    <row r="22" spans="1:15">
      <c r="A22" t="s">
        <v>254</v>
      </c>
    </row>
  </sheetData>
  <mergeCells count="10">
    <mergeCell ref="O5:O6"/>
    <mergeCell ref="C5:C6"/>
    <mergeCell ref="L5:L6"/>
    <mergeCell ref="N5:N6"/>
    <mergeCell ref="A2:M2"/>
    <mergeCell ref="A3:M3"/>
    <mergeCell ref="A5:A6"/>
    <mergeCell ref="B5:B6"/>
    <mergeCell ref="D5:K5"/>
    <mergeCell ref="M5:M6"/>
  </mergeCells>
  <pageMargins left="0.51181102362204722" right="0.31496062992125984" top="0.74803149606299213" bottom="0.74803149606299213" header="0.31496062992125984" footer="0.31496062992125984"/>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1:L127"/>
  <sheetViews>
    <sheetView showZeros="0" workbookViewId="0">
      <selection activeCell="D10" sqref="D10"/>
    </sheetView>
  </sheetViews>
  <sheetFormatPr defaultRowHeight="15.75"/>
  <cols>
    <col min="1" max="1" width="4.875" style="4" customWidth="1"/>
    <col min="2" max="2" width="34.75" style="5" customWidth="1"/>
    <col min="3" max="3" width="8.625" style="4" customWidth="1"/>
    <col min="4" max="5" width="10.375" style="4" customWidth="1"/>
    <col min="6" max="7" width="11.25" style="4" customWidth="1"/>
    <col min="8" max="11" width="10.75" style="4" customWidth="1"/>
    <col min="12" max="12" width="38.125" style="5" customWidth="1"/>
    <col min="13" max="16384" width="9" style="1"/>
  </cols>
  <sheetData>
    <row r="1" spans="1:12" ht="18.75">
      <c r="A1" s="23" t="s">
        <v>232</v>
      </c>
      <c r="B1" s="23"/>
      <c r="C1" s="23"/>
      <c r="D1" s="23"/>
      <c r="E1" s="23"/>
      <c r="F1" s="23"/>
      <c r="G1" s="23"/>
      <c r="H1" s="23"/>
      <c r="I1" s="23"/>
      <c r="J1" s="23"/>
      <c r="K1" s="23"/>
      <c r="L1" s="23"/>
    </row>
    <row r="2" spans="1:12" ht="24.75" customHeight="1">
      <c r="A2" s="297" t="s">
        <v>87</v>
      </c>
      <c r="B2" s="297"/>
      <c r="C2" s="297"/>
      <c r="D2" s="297"/>
      <c r="E2" s="297"/>
      <c r="F2" s="297"/>
      <c r="G2" s="297"/>
      <c r="H2" s="297"/>
      <c r="I2" s="297"/>
      <c r="J2" s="297"/>
      <c r="K2" s="297"/>
      <c r="L2" s="297"/>
    </row>
    <row r="3" spans="1:12" ht="18.75">
      <c r="A3" s="297" t="s">
        <v>4</v>
      </c>
      <c r="B3" s="297"/>
      <c r="C3" s="297"/>
      <c r="D3" s="297"/>
      <c r="E3" s="297"/>
      <c r="F3" s="297"/>
      <c r="G3" s="297"/>
      <c r="H3" s="297"/>
      <c r="I3" s="297"/>
      <c r="J3" s="297"/>
      <c r="K3" s="297"/>
      <c r="L3" s="297"/>
    </row>
    <row r="4" spans="1:12" ht="18.75">
      <c r="A4" s="298" t="s">
        <v>5</v>
      </c>
      <c r="B4" s="298"/>
      <c r="C4" s="298"/>
      <c r="D4" s="298"/>
      <c r="E4" s="298"/>
      <c r="F4" s="298"/>
      <c r="G4" s="298"/>
      <c r="H4" s="298"/>
      <c r="I4" s="298"/>
      <c r="J4" s="298"/>
      <c r="K4" s="298"/>
      <c r="L4" s="298"/>
    </row>
    <row r="5" spans="1:12" ht="18.75">
      <c r="A5" s="8" t="s">
        <v>6</v>
      </c>
      <c r="B5" s="8"/>
      <c r="C5" s="6"/>
      <c r="D5" s="6"/>
      <c r="E5" s="6"/>
      <c r="F5" s="6"/>
      <c r="G5" s="6"/>
      <c r="H5" s="6"/>
      <c r="I5" s="6"/>
      <c r="J5" s="6"/>
      <c r="K5" s="6"/>
      <c r="L5" s="8"/>
    </row>
    <row r="6" spans="1:12" ht="29.25" customHeight="1">
      <c r="A6" s="5" t="s">
        <v>115</v>
      </c>
      <c r="B6" s="3"/>
      <c r="C6" s="2"/>
      <c r="D6" s="2"/>
      <c r="E6" s="2"/>
      <c r="F6" s="2"/>
      <c r="G6" s="2"/>
      <c r="H6" s="2"/>
      <c r="I6" s="2"/>
      <c r="J6" s="2"/>
      <c r="K6" s="2"/>
      <c r="L6" s="3"/>
    </row>
    <row r="7" spans="1:12" s="4" customFormat="1" ht="37.5" customHeight="1"/>
    <row r="8" spans="1:12" s="4" customFormat="1" ht="16.5">
      <c r="A8" s="307" t="s">
        <v>0</v>
      </c>
      <c r="B8" s="307" t="s">
        <v>37</v>
      </c>
      <c r="C8" s="307" t="s">
        <v>33</v>
      </c>
      <c r="D8" s="307"/>
      <c r="E8" s="307"/>
      <c r="F8" s="307"/>
      <c r="G8" s="307"/>
      <c r="H8" s="307" t="s">
        <v>18</v>
      </c>
      <c r="I8" s="307"/>
      <c r="J8" s="307"/>
      <c r="K8" s="307"/>
      <c r="L8" s="307" t="s">
        <v>15</v>
      </c>
    </row>
    <row r="9" spans="1:12" s="4" customFormat="1" ht="33" customHeight="1">
      <c r="A9" s="307"/>
      <c r="B9" s="307"/>
      <c r="C9" s="307" t="s">
        <v>12</v>
      </c>
      <c r="D9" s="307" t="s">
        <v>112</v>
      </c>
      <c r="E9" s="307"/>
      <c r="F9" s="307"/>
      <c r="G9" s="307"/>
      <c r="H9" s="307" t="s">
        <v>53</v>
      </c>
      <c r="I9" s="307" t="s">
        <v>38</v>
      </c>
      <c r="J9" s="307" t="s">
        <v>2</v>
      </c>
      <c r="K9" s="307" t="s">
        <v>39</v>
      </c>
      <c r="L9" s="307"/>
    </row>
    <row r="10" spans="1:12" s="4" customFormat="1" ht="70.5" customHeight="1">
      <c r="A10" s="307"/>
      <c r="B10" s="307"/>
      <c r="C10" s="307"/>
      <c r="D10" s="7" t="s">
        <v>62</v>
      </c>
      <c r="E10" s="7" t="s">
        <v>110</v>
      </c>
      <c r="F10" s="7" t="s">
        <v>13</v>
      </c>
      <c r="G10" s="7" t="s">
        <v>14</v>
      </c>
      <c r="H10" s="307"/>
      <c r="I10" s="307"/>
      <c r="J10" s="307"/>
      <c r="K10" s="307"/>
      <c r="L10" s="307"/>
    </row>
    <row r="11" spans="1:12" s="4" customFormat="1" ht="49.5">
      <c r="A11" s="24" t="s">
        <v>35</v>
      </c>
      <c r="B11" s="24" t="s">
        <v>36</v>
      </c>
      <c r="C11" s="24">
        <v>1</v>
      </c>
      <c r="D11" s="24">
        <v>2</v>
      </c>
      <c r="E11" s="24">
        <v>3</v>
      </c>
      <c r="F11" s="24">
        <v>4</v>
      </c>
      <c r="G11" s="24" t="s">
        <v>111</v>
      </c>
      <c r="H11" s="24" t="s">
        <v>113</v>
      </c>
      <c r="I11" s="24">
        <v>7</v>
      </c>
      <c r="J11" s="24">
        <v>8</v>
      </c>
      <c r="K11" s="24" t="s">
        <v>114</v>
      </c>
      <c r="L11" s="24">
        <v>10</v>
      </c>
    </row>
    <row r="12" spans="1:12" s="4" customFormat="1">
      <c r="A12" s="41"/>
      <c r="B12" s="42" t="s">
        <v>1</v>
      </c>
      <c r="C12" s="41"/>
      <c r="D12" s="41"/>
      <c r="E12" s="41"/>
      <c r="F12" s="41"/>
      <c r="G12" s="41"/>
      <c r="H12" s="41"/>
      <c r="I12" s="41"/>
      <c r="J12" s="41"/>
      <c r="K12" s="41"/>
      <c r="L12" s="43"/>
    </row>
    <row r="13" spans="1:12" s="2" customFormat="1">
      <c r="A13" s="41">
        <v>1</v>
      </c>
      <c r="B13" s="44" t="s">
        <v>88</v>
      </c>
      <c r="C13" s="41"/>
      <c r="D13" s="41"/>
      <c r="E13" s="41"/>
      <c r="F13" s="41"/>
      <c r="G13" s="41"/>
      <c r="H13" s="41"/>
      <c r="I13" s="41"/>
      <c r="J13" s="41"/>
      <c r="K13" s="41"/>
      <c r="L13" s="43"/>
    </row>
    <row r="14" spans="1:12" s="2" customFormat="1">
      <c r="A14" s="41"/>
      <c r="B14" s="37" t="s">
        <v>90</v>
      </c>
      <c r="C14" s="38" t="s">
        <v>24</v>
      </c>
      <c r="D14" s="41"/>
      <c r="E14" s="41"/>
      <c r="F14" s="41"/>
      <c r="G14" s="41"/>
      <c r="H14" s="41"/>
      <c r="I14" s="41"/>
      <c r="J14" s="41"/>
      <c r="K14" s="41"/>
      <c r="L14" s="43"/>
    </row>
    <row r="15" spans="1:12" s="2" customFormat="1">
      <c r="A15" s="41"/>
      <c r="B15" s="37" t="s">
        <v>91</v>
      </c>
      <c r="C15" s="38" t="s">
        <v>24</v>
      </c>
      <c r="D15" s="41"/>
      <c r="E15" s="41"/>
      <c r="F15" s="41"/>
      <c r="G15" s="41"/>
      <c r="H15" s="41"/>
      <c r="I15" s="41"/>
      <c r="J15" s="41"/>
      <c r="K15" s="41"/>
      <c r="L15" s="43"/>
    </row>
    <row r="16" spans="1:12" s="2" customFormat="1">
      <c r="A16" s="41"/>
      <c r="B16" s="37" t="s">
        <v>92</v>
      </c>
      <c r="C16" s="38" t="s">
        <v>24</v>
      </c>
      <c r="D16" s="41"/>
      <c r="E16" s="41"/>
      <c r="F16" s="41"/>
      <c r="G16" s="41"/>
      <c r="H16" s="41"/>
      <c r="I16" s="41"/>
      <c r="J16" s="41"/>
      <c r="K16" s="41"/>
      <c r="L16" s="43"/>
    </row>
    <row r="17" spans="1:12" s="2" customFormat="1">
      <c r="A17" s="41"/>
      <c r="B17" s="37" t="s">
        <v>93</v>
      </c>
      <c r="C17" s="38" t="s">
        <v>24</v>
      </c>
      <c r="D17" s="41"/>
      <c r="E17" s="41"/>
      <c r="F17" s="41"/>
      <c r="G17" s="41"/>
      <c r="H17" s="41"/>
      <c r="I17" s="41"/>
      <c r="J17" s="41"/>
      <c r="K17" s="41"/>
      <c r="L17" s="43"/>
    </row>
    <row r="18" spans="1:12" s="2" customFormat="1">
      <c r="A18" s="41"/>
      <c r="B18" s="39" t="s">
        <v>94</v>
      </c>
      <c r="C18" s="38" t="s">
        <v>24</v>
      </c>
      <c r="D18" s="41"/>
      <c r="E18" s="41"/>
      <c r="F18" s="41"/>
      <c r="G18" s="41"/>
      <c r="H18" s="41"/>
      <c r="I18" s="41"/>
      <c r="J18" s="41"/>
      <c r="K18" s="41"/>
      <c r="L18" s="43"/>
    </row>
    <row r="19" spans="1:12" s="2" customFormat="1">
      <c r="A19" s="41"/>
      <c r="B19" s="37" t="s">
        <v>95</v>
      </c>
      <c r="C19" s="38" t="s">
        <v>24</v>
      </c>
      <c r="D19" s="41"/>
      <c r="E19" s="41"/>
      <c r="F19" s="41"/>
      <c r="G19" s="41"/>
      <c r="H19" s="41"/>
      <c r="I19" s="41"/>
      <c r="J19" s="41"/>
      <c r="K19" s="41"/>
      <c r="L19" s="43"/>
    </row>
    <row r="20" spans="1:12" s="2" customFormat="1">
      <c r="A20" s="41"/>
      <c r="B20" s="37" t="s">
        <v>96</v>
      </c>
      <c r="C20" s="38" t="s">
        <v>24</v>
      </c>
      <c r="D20" s="41"/>
      <c r="E20" s="41"/>
      <c r="F20" s="41"/>
      <c r="G20" s="41"/>
      <c r="H20" s="41"/>
      <c r="I20" s="41"/>
      <c r="J20" s="41"/>
      <c r="K20" s="41"/>
      <c r="L20" s="43"/>
    </row>
    <row r="21" spans="1:12" s="2" customFormat="1">
      <c r="A21" s="41"/>
      <c r="B21" s="37" t="s">
        <v>97</v>
      </c>
      <c r="C21" s="38" t="s">
        <v>24</v>
      </c>
      <c r="D21" s="41"/>
      <c r="E21" s="41"/>
      <c r="F21" s="41"/>
      <c r="G21" s="41"/>
      <c r="H21" s="41"/>
      <c r="I21" s="41"/>
      <c r="J21" s="41"/>
      <c r="K21" s="41"/>
      <c r="L21" s="43"/>
    </row>
    <row r="22" spans="1:12" s="2" customFormat="1">
      <c r="A22" s="41"/>
      <c r="B22" s="39" t="s">
        <v>98</v>
      </c>
      <c r="C22" s="38" t="s">
        <v>99</v>
      </c>
      <c r="D22" s="41"/>
      <c r="E22" s="41"/>
      <c r="F22" s="41"/>
      <c r="G22" s="41"/>
      <c r="H22" s="41"/>
      <c r="I22" s="41"/>
      <c r="J22" s="41"/>
      <c r="K22" s="41"/>
      <c r="L22" s="43"/>
    </row>
    <row r="23" spans="1:12" s="2" customFormat="1">
      <c r="A23" s="41"/>
      <c r="B23" s="40" t="s">
        <v>100</v>
      </c>
      <c r="C23" s="38" t="s">
        <v>101</v>
      </c>
      <c r="D23" s="41"/>
      <c r="E23" s="41"/>
      <c r="F23" s="41"/>
      <c r="G23" s="41"/>
      <c r="H23" s="41"/>
      <c r="I23" s="41"/>
      <c r="J23" s="41"/>
      <c r="K23" s="41"/>
      <c r="L23" s="43"/>
    </row>
    <row r="24" spans="1:12" s="2" customFormat="1">
      <c r="A24" s="41"/>
      <c r="B24" s="40" t="s">
        <v>102</v>
      </c>
      <c r="C24" s="38" t="s">
        <v>101</v>
      </c>
      <c r="D24" s="41"/>
      <c r="E24" s="41"/>
      <c r="F24" s="41"/>
      <c r="G24" s="41"/>
      <c r="H24" s="41"/>
      <c r="I24" s="41"/>
      <c r="J24" s="41"/>
      <c r="K24" s="41"/>
      <c r="L24" s="43"/>
    </row>
    <row r="25" spans="1:12" s="2" customFormat="1">
      <c r="A25" s="41"/>
      <c r="B25" s="40" t="s">
        <v>103</v>
      </c>
      <c r="C25" s="38" t="s">
        <v>101</v>
      </c>
      <c r="D25" s="41"/>
      <c r="E25" s="41"/>
      <c r="F25" s="41"/>
      <c r="G25" s="41"/>
      <c r="H25" s="41"/>
      <c r="I25" s="41"/>
      <c r="J25" s="41"/>
      <c r="K25" s="41"/>
      <c r="L25" s="43"/>
    </row>
    <row r="26" spans="1:12" s="2" customFormat="1">
      <c r="A26" s="41"/>
      <c r="B26" s="40" t="s">
        <v>104</v>
      </c>
      <c r="C26" s="38" t="s">
        <v>105</v>
      </c>
      <c r="D26" s="41"/>
      <c r="E26" s="41"/>
      <c r="F26" s="41"/>
      <c r="G26" s="41"/>
      <c r="H26" s="41"/>
      <c r="I26" s="41"/>
      <c r="J26" s="41"/>
      <c r="K26" s="41"/>
      <c r="L26" s="43"/>
    </row>
    <row r="27" spans="1:12" s="2" customFormat="1">
      <c r="A27" s="41"/>
      <c r="B27" s="39" t="s">
        <v>106</v>
      </c>
      <c r="C27" s="38" t="s">
        <v>107</v>
      </c>
      <c r="D27" s="41"/>
      <c r="E27" s="41"/>
      <c r="F27" s="41"/>
      <c r="G27" s="41"/>
      <c r="H27" s="41"/>
      <c r="I27" s="41"/>
      <c r="J27" s="41"/>
      <c r="K27" s="41"/>
      <c r="L27" s="43"/>
    </row>
    <row r="28" spans="1:12" s="2" customFormat="1">
      <c r="A28" s="41"/>
      <c r="B28" s="39" t="s">
        <v>108</v>
      </c>
      <c r="C28" s="38" t="s">
        <v>109</v>
      </c>
      <c r="D28" s="41"/>
      <c r="E28" s="41"/>
      <c r="F28" s="41"/>
      <c r="G28" s="41"/>
      <c r="H28" s="41"/>
      <c r="I28" s="41"/>
      <c r="J28" s="41"/>
      <c r="K28" s="41"/>
      <c r="L28" s="43"/>
    </row>
    <row r="29" spans="1:12" s="2" customFormat="1">
      <c r="A29" s="41">
        <v>2</v>
      </c>
      <c r="B29" s="43" t="s">
        <v>89</v>
      </c>
      <c r="C29" s="41"/>
      <c r="D29" s="41"/>
      <c r="E29" s="41"/>
      <c r="F29" s="41"/>
      <c r="G29" s="41"/>
      <c r="H29" s="41"/>
      <c r="I29" s="41"/>
      <c r="J29" s="41"/>
      <c r="K29" s="41"/>
      <c r="L29" s="43"/>
    </row>
    <row r="30" spans="1:12" s="2" customFormat="1">
      <c r="A30" s="41"/>
      <c r="B30" s="45" t="s">
        <v>212</v>
      </c>
      <c r="C30" s="46"/>
      <c r="D30" s="41"/>
      <c r="E30" s="41"/>
      <c r="F30" s="41"/>
      <c r="G30" s="41"/>
      <c r="H30" s="41"/>
      <c r="I30" s="41"/>
      <c r="J30" s="41"/>
      <c r="K30" s="41"/>
      <c r="L30" s="43"/>
    </row>
    <row r="31" spans="1:12" s="2" customFormat="1">
      <c r="A31" s="41"/>
      <c r="B31" s="47" t="s">
        <v>116</v>
      </c>
      <c r="C31" s="48"/>
      <c r="D31" s="41"/>
      <c r="E31" s="41"/>
      <c r="F31" s="41"/>
      <c r="G31" s="41"/>
      <c r="H31" s="41"/>
      <c r="I31" s="41"/>
      <c r="J31" s="41"/>
      <c r="K31" s="41"/>
      <c r="L31" s="43"/>
    </row>
    <row r="32" spans="1:12" s="2" customFormat="1">
      <c r="A32" s="41"/>
      <c r="B32" s="49" t="s">
        <v>117</v>
      </c>
      <c r="C32" s="50" t="s">
        <v>118</v>
      </c>
      <c r="D32" s="41"/>
      <c r="E32" s="41"/>
      <c r="F32" s="41"/>
      <c r="G32" s="41"/>
      <c r="H32" s="41"/>
      <c r="I32" s="41"/>
      <c r="J32" s="41"/>
      <c r="K32" s="41"/>
      <c r="L32" s="43"/>
    </row>
    <row r="33" spans="1:12" s="2" customFormat="1">
      <c r="A33" s="41"/>
      <c r="B33" s="51" t="s">
        <v>119</v>
      </c>
      <c r="C33" s="50" t="s">
        <v>118</v>
      </c>
      <c r="D33" s="41"/>
      <c r="E33" s="41"/>
      <c r="F33" s="41"/>
      <c r="G33" s="41"/>
      <c r="H33" s="41"/>
      <c r="I33" s="41"/>
      <c r="J33" s="41"/>
      <c r="K33" s="41"/>
      <c r="L33" s="43"/>
    </row>
    <row r="34" spans="1:12" s="2" customFormat="1">
      <c r="A34" s="41"/>
      <c r="B34" s="49" t="s">
        <v>120</v>
      </c>
      <c r="C34" s="50" t="s">
        <v>118</v>
      </c>
      <c r="D34" s="41"/>
      <c r="E34" s="41"/>
      <c r="F34" s="41"/>
      <c r="G34" s="41"/>
      <c r="H34" s="41"/>
      <c r="I34" s="41"/>
      <c r="J34" s="41"/>
      <c r="K34" s="41"/>
      <c r="L34" s="43"/>
    </row>
    <row r="35" spans="1:12" s="2" customFormat="1">
      <c r="A35" s="41"/>
      <c r="B35" s="49" t="s">
        <v>121</v>
      </c>
      <c r="C35" s="50" t="s">
        <v>118</v>
      </c>
      <c r="D35" s="41"/>
      <c r="E35" s="41"/>
      <c r="F35" s="41"/>
      <c r="G35" s="41"/>
      <c r="H35" s="41"/>
      <c r="I35" s="41"/>
      <c r="J35" s="41"/>
      <c r="K35" s="41"/>
      <c r="L35" s="43"/>
    </row>
    <row r="36" spans="1:12" s="2" customFormat="1">
      <c r="A36" s="41"/>
      <c r="B36" s="47" t="s">
        <v>122</v>
      </c>
      <c r="C36" s="48"/>
      <c r="D36" s="41"/>
      <c r="E36" s="41"/>
      <c r="F36" s="41"/>
      <c r="G36" s="41"/>
      <c r="H36" s="41"/>
      <c r="I36" s="41"/>
      <c r="J36" s="41"/>
      <c r="K36" s="41"/>
      <c r="L36" s="43"/>
    </row>
    <row r="37" spans="1:12" s="2" customFormat="1">
      <c r="A37" s="41"/>
      <c r="B37" s="49" t="s">
        <v>123</v>
      </c>
      <c r="C37" s="50" t="s">
        <v>118</v>
      </c>
      <c r="D37" s="41"/>
      <c r="E37" s="41"/>
      <c r="F37" s="41"/>
      <c r="G37" s="41"/>
      <c r="H37" s="41"/>
      <c r="I37" s="41"/>
      <c r="J37" s="41"/>
      <c r="K37" s="41"/>
      <c r="L37" s="43"/>
    </row>
    <row r="38" spans="1:12" s="2" customFormat="1">
      <c r="A38" s="41"/>
      <c r="B38" s="49" t="s">
        <v>124</v>
      </c>
      <c r="C38" s="50" t="s">
        <v>118</v>
      </c>
      <c r="D38" s="41"/>
      <c r="E38" s="41"/>
      <c r="F38" s="41"/>
      <c r="G38" s="41"/>
      <c r="H38" s="41"/>
      <c r="I38" s="41"/>
      <c r="J38" s="41"/>
      <c r="K38" s="41"/>
      <c r="L38" s="43"/>
    </row>
    <row r="39" spans="1:12" s="2" customFormat="1">
      <c r="A39" s="41"/>
      <c r="B39" s="51" t="s">
        <v>207</v>
      </c>
      <c r="C39" s="50" t="s">
        <v>118</v>
      </c>
      <c r="D39" s="41"/>
      <c r="E39" s="41"/>
      <c r="F39" s="41"/>
      <c r="G39" s="41"/>
      <c r="H39" s="41"/>
      <c r="I39" s="41"/>
      <c r="J39" s="41"/>
      <c r="K39" s="41"/>
      <c r="L39" s="43"/>
    </row>
    <row r="40" spans="1:12" s="2" customFormat="1">
      <c r="A40" s="41"/>
      <c r="B40" s="49" t="s">
        <v>125</v>
      </c>
      <c r="C40" s="50" t="s">
        <v>118</v>
      </c>
      <c r="D40" s="41"/>
      <c r="E40" s="41"/>
      <c r="F40" s="41"/>
      <c r="G40" s="41"/>
      <c r="H40" s="41"/>
      <c r="I40" s="41"/>
      <c r="J40" s="41"/>
      <c r="K40" s="41"/>
      <c r="L40" s="43"/>
    </row>
    <row r="41" spans="1:12" s="2" customFormat="1">
      <c r="A41" s="41"/>
      <c r="B41" s="47" t="s">
        <v>126</v>
      </c>
      <c r="C41" s="48" t="s">
        <v>118</v>
      </c>
      <c r="D41" s="41"/>
      <c r="E41" s="41"/>
      <c r="F41" s="41"/>
      <c r="G41" s="41"/>
      <c r="H41" s="41"/>
      <c r="I41" s="41"/>
      <c r="J41" s="41"/>
      <c r="K41" s="41"/>
      <c r="L41" s="43"/>
    </row>
    <row r="42" spans="1:12" s="2" customFormat="1">
      <c r="A42" s="41"/>
      <c r="B42" s="47" t="s">
        <v>127</v>
      </c>
      <c r="C42" s="48"/>
      <c r="D42" s="41"/>
      <c r="E42" s="41"/>
      <c r="F42" s="41"/>
      <c r="G42" s="41"/>
      <c r="H42" s="41"/>
      <c r="I42" s="41"/>
      <c r="J42" s="41"/>
      <c r="K42" s="41"/>
      <c r="L42" s="43"/>
    </row>
    <row r="43" spans="1:12" s="2" customFormat="1">
      <c r="A43" s="41"/>
      <c r="B43" s="49" t="s">
        <v>128</v>
      </c>
      <c r="C43" s="50" t="s">
        <v>129</v>
      </c>
      <c r="D43" s="41"/>
      <c r="E43" s="41"/>
      <c r="F43" s="41"/>
      <c r="G43" s="41"/>
      <c r="H43" s="41"/>
      <c r="I43" s="41"/>
      <c r="J43" s="41"/>
      <c r="K43" s="41"/>
      <c r="L43" s="43"/>
    </row>
    <row r="44" spans="1:12" s="2" customFormat="1">
      <c r="A44" s="41"/>
      <c r="B44" s="49" t="s">
        <v>219</v>
      </c>
      <c r="C44" s="50" t="s">
        <v>129</v>
      </c>
      <c r="D44" s="41"/>
      <c r="E44" s="41"/>
      <c r="F44" s="41"/>
      <c r="G44" s="41"/>
      <c r="H44" s="41"/>
      <c r="I44" s="41"/>
      <c r="J44" s="41"/>
      <c r="K44" s="41"/>
      <c r="L44" s="43"/>
    </row>
    <row r="45" spans="1:12" s="2" customFormat="1">
      <c r="A45" s="41"/>
      <c r="B45" s="49" t="s">
        <v>220</v>
      </c>
      <c r="C45" s="50" t="s">
        <v>129</v>
      </c>
      <c r="D45" s="41"/>
      <c r="E45" s="41"/>
      <c r="F45" s="41"/>
      <c r="G45" s="41"/>
      <c r="H45" s="41"/>
      <c r="I45" s="41"/>
      <c r="J45" s="41"/>
      <c r="K45" s="41"/>
      <c r="L45" s="43"/>
    </row>
    <row r="46" spans="1:12" s="2" customFormat="1">
      <c r="A46" s="41"/>
      <c r="B46" s="49" t="s">
        <v>221</v>
      </c>
      <c r="C46" s="50" t="s">
        <v>129</v>
      </c>
      <c r="D46" s="41"/>
      <c r="E46" s="41"/>
      <c r="F46" s="41"/>
      <c r="G46" s="41"/>
      <c r="H46" s="41"/>
      <c r="I46" s="41"/>
      <c r="J46" s="41"/>
      <c r="K46" s="41"/>
      <c r="L46" s="43"/>
    </row>
    <row r="47" spans="1:12" s="2" customFormat="1">
      <c r="A47" s="41"/>
      <c r="B47" s="49" t="s">
        <v>216</v>
      </c>
      <c r="C47" s="50" t="s">
        <v>129</v>
      </c>
      <c r="D47" s="41"/>
      <c r="E47" s="41"/>
      <c r="F47" s="41"/>
      <c r="G47" s="41"/>
      <c r="H47" s="41"/>
      <c r="I47" s="41"/>
      <c r="J47" s="41"/>
      <c r="K47" s="41"/>
      <c r="L47" s="43"/>
    </row>
    <row r="48" spans="1:12" s="2" customFormat="1">
      <c r="A48" s="41"/>
      <c r="B48" s="49" t="s">
        <v>217</v>
      </c>
      <c r="C48" s="50" t="s">
        <v>129</v>
      </c>
      <c r="D48" s="41"/>
      <c r="E48" s="41"/>
      <c r="F48" s="41"/>
      <c r="G48" s="41"/>
      <c r="H48" s="41"/>
      <c r="I48" s="41"/>
      <c r="J48" s="41"/>
      <c r="K48" s="41"/>
      <c r="L48" s="43"/>
    </row>
    <row r="49" spans="1:12" s="2" customFormat="1">
      <c r="A49" s="41"/>
      <c r="B49" s="49" t="s">
        <v>130</v>
      </c>
      <c r="C49" s="50" t="s">
        <v>129</v>
      </c>
      <c r="D49" s="41"/>
      <c r="E49" s="41"/>
      <c r="F49" s="41"/>
      <c r="G49" s="41"/>
      <c r="H49" s="41"/>
      <c r="I49" s="41"/>
      <c r="J49" s="41"/>
      <c r="K49" s="41"/>
      <c r="L49" s="43"/>
    </row>
    <row r="50" spans="1:12" s="2" customFormat="1">
      <c r="A50" s="41"/>
      <c r="B50" s="49" t="s">
        <v>131</v>
      </c>
      <c r="C50" s="50" t="s">
        <v>129</v>
      </c>
      <c r="D50" s="41"/>
      <c r="E50" s="41"/>
      <c r="F50" s="41"/>
      <c r="G50" s="41"/>
      <c r="H50" s="41"/>
      <c r="I50" s="41"/>
      <c r="J50" s="41"/>
      <c r="K50" s="41"/>
      <c r="L50" s="43"/>
    </row>
    <row r="51" spans="1:12" s="2" customFormat="1">
      <c r="A51" s="41"/>
      <c r="B51" s="49" t="s">
        <v>218</v>
      </c>
      <c r="C51" s="50" t="s">
        <v>129</v>
      </c>
      <c r="D51" s="41"/>
      <c r="E51" s="41"/>
      <c r="F51" s="41"/>
      <c r="G51" s="41"/>
      <c r="H51" s="41"/>
      <c r="I51" s="41"/>
      <c r="J51" s="41"/>
      <c r="K51" s="41"/>
      <c r="L51" s="43"/>
    </row>
    <row r="52" spans="1:12" s="2" customFormat="1">
      <c r="A52" s="41"/>
      <c r="B52" s="49" t="s">
        <v>132</v>
      </c>
      <c r="C52" s="50" t="s">
        <v>133</v>
      </c>
      <c r="D52" s="41"/>
      <c r="E52" s="41"/>
      <c r="F52" s="41"/>
      <c r="G52" s="41"/>
      <c r="H52" s="41"/>
      <c r="I52" s="41"/>
      <c r="J52" s="41"/>
      <c r="K52" s="41"/>
      <c r="L52" s="43"/>
    </row>
    <row r="53" spans="1:12" s="2" customFormat="1">
      <c r="A53" s="41"/>
      <c r="B53" s="49" t="s">
        <v>215</v>
      </c>
      <c r="C53" s="50" t="s">
        <v>134</v>
      </c>
      <c r="D53" s="41"/>
      <c r="E53" s="41"/>
      <c r="F53" s="41"/>
      <c r="G53" s="41"/>
      <c r="H53" s="41"/>
      <c r="I53" s="41"/>
      <c r="J53" s="41"/>
      <c r="K53" s="41"/>
      <c r="L53" s="43"/>
    </row>
    <row r="54" spans="1:12" s="2" customFormat="1">
      <c r="A54" s="41"/>
      <c r="B54" s="49" t="s">
        <v>135</v>
      </c>
      <c r="C54" s="50" t="s">
        <v>136</v>
      </c>
      <c r="D54" s="41"/>
      <c r="E54" s="41"/>
      <c r="F54" s="41"/>
      <c r="G54" s="41"/>
      <c r="H54" s="41"/>
      <c r="I54" s="41"/>
      <c r="J54" s="41"/>
      <c r="K54" s="41"/>
      <c r="L54" s="43"/>
    </row>
    <row r="55" spans="1:12" s="2" customFormat="1">
      <c r="A55" s="41"/>
      <c r="B55" s="49" t="s">
        <v>137</v>
      </c>
      <c r="C55" s="50" t="s">
        <v>138</v>
      </c>
      <c r="D55" s="41"/>
      <c r="E55" s="41"/>
      <c r="F55" s="41"/>
      <c r="G55" s="41"/>
      <c r="H55" s="41"/>
      <c r="I55" s="41"/>
      <c r="J55" s="41"/>
      <c r="K55" s="41"/>
      <c r="L55" s="43"/>
    </row>
    <row r="56" spans="1:12" s="2" customFormat="1">
      <c r="A56" s="41"/>
      <c r="B56" s="49" t="s">
        <v>139</v>
      </c>
      <c r="C56" s="50" t="s">
        <v>140</v>
      </c>
      <c r="D56" s="41"/>
      <c r="E56" s="41"/>
      <c r="F56" s="41"/>
      <c r="G56" s="41"/>
      <c r="H56" s="41"/>
      <c r="I56" s="41"/>
      <c r="J56" s="41"/>
      <c r="K56" s="41"/>
      <c r="L56" s="43"/>
    </row>
    <row r="57" spans="1:12" s="2" customFormat="1">
      <c r="A57" s="41"/>
      <c r="B57" s="49" t="s">
        <v>141</v>
      </c>
      <c r="C57" s="50" t="s">
        <v>142</v>
      </c>
      <c r="D57" s="41"/>
      <c r="E57" s="41"/>
      <c r="F57" s="41"/>
      <c r="G57" s="41"/>
      <c r="H57" s="41"/>
      <c r="I57" s="41"/>
      <c r="J57" s="41"/>
      <c r="K57" s="41"/>
      <c r="L57" s="43"/>
    </row>
    <row r="58" spans="1:12" s="2" customFormat="1">
      <c r="A58" s="41"/>
      <c r="B58" s="49" t="s">
        <v>143</v>
      </c>
      <c r="C58" s="50" t="s">
        <v>144</v>
      </c>
      <c r="D58" s="41"/>
      <c r="E58" s="41"/>
      <c r="F58" s="41"/>
      <c r="G58" s="41"/>
      <c r="H58" s="41"/>
      <c r="I58" s="41"/>
      <c r="J58" s="41"/>
      <c r="K58" s="41"/>
      <c r="L58" s="43"/>
    </row>
    <row r="59" spans="1:12" s="2" customFormat="1">
      <c r="A59" s="41"/>
      <c r="B59" s="49" t="s">
        <v>145</v>
      </c>
      <c r="C59" s="50" t="s">
        <v>140</v>
      </c>
      <c r="D59" s="41"/>
      <c r="E59" s="41"/>
      <c r="F59" s="41"/>
      <c r="G59" s="41"/>
      <c r="H59" s="41"/>
      <c r="I59" s="41"/>
      <c r="J59" s="41"/>
      <c r="K59" s="41"/>
      <c r="L59" s="43"/>
    </row>
    <row r="60" spans="1:12" s="2" customFormat="1">
      <c r="A60" s="41"/>
      <c r="B60" s="49" t="s">
        <v>146</v>
      </c>
      <c r="C60" s="50" t="s">
        <v>147</v>
      </c>
      <c r="D60" s="41"/>
      <c r="E60" s="41"/>
      <c r="F60" s="41"/>
      <c r="G60" s="41"/>
      <c r="H60" s="41"/>
      <c r="I60" s="41"/>
      <c r="J60" s="41"/>
      <c r="K60" s="41"/>
      <c r="L60" s="43"/>
    </row>
    <row r="61" spans="1:12" s="2" customFormat="1">
      <c r="A61" s="41"/>
      <c r="B61" s="49" t="s">
        <v>148</v>
      </c>
      <c r="C61" s="50" t="s">
        <v>149</v>
      </c>
      <c r="D61" s="41"/>
      <c r="E61" s="41"/>
      <c r="F61" s="41"/>
      <c r="G61" s="41"/>
      <c r="H61" s="41"/>
      <c r="I61" s="41"/>
      <c r="J61" s="41"/>
      <c r="K61" s="41"/>
      <c r="L61" s="43"/>
    </row>
    <row r="62" spans="1:12" s="2" customFormat="1">
      <c r="A62" s="41"/>
      <c r="B62" s="47" t="s">
        <v>150</v>
      </c>
      <c r="C62" s="48"/>
      <c r="D62" s="41"/>
      <c r="E62" s="41"/>
      <c r="F62" s="41"/>
      <c r="G62" s="41"/>
      <c r="H62" s="41"/>
      <c r="I62" s="41"/>
      <c r="J62" s="41"/>
      <c r="K62" s="41"/>
      <c r="L62" s="43"/>
    </row>
    <row r="63" spans="1:12" s="2" customFormat="1">
      <c r="A63" s="41"/>
      <c r="B63" s="49" t="s">
        <v>222</v>
      </c>
      <c r="C63" s="50" t="s">
        <v>151</v>
      </c>
      <c r="D63" s="41"/>
      <c r="E63" s="41"/>
      <c r="F63" s="41"/>
      <c r="G63" s="41"/>
      <c r="H63" s="41"/>
      <c r="I63" s="41"/>
      <c r="J63" s="41"/>
      <c r="K63" s="41"/>
      <c r="L63" s="43"/>
    </row>
    <row r="64" spans="1:12" s="2" customFormat="1">
      <c r="A64" s="41"/>
      <c r="B64" s="49" t="s">
        <v>223</v>
      </c>
      <c r="C64" s="50" t="s">
        <v>129</v>
      </c>
      <c r="D64" s="41"/>
      <c r="E64" s="41"/>
      <c r="F64" s="41"/>
      <c r="G64" s="41"/>
      <c r="H64" s="41"/>
      <c r="I64" s="41"/>
      <c r="J64" s="41"/>
      <c r="K64" s="41"/>
      <c r="L64" s="43"/>
    </row>
    <row r="65" spans="1:12" s="2" customFormat="1">
      <c r="A65" s="41"/>
      <c r="B65" s="47" t="s">
        <v>152</v>
      </c>
      <c r="C65" s="48"/>
      <c r="D65" s="41"/>
      <c r="E65" s="41"/>
      <c r="F65" s="41"/>
      <c r="G65" s="41"/>
      <c r="H65" s="41"/>
      <c r="I65" s="41"/>
      <c r="J65" s="41"/>
      <c r="K65" s="41"/>
      <c r="L65" s="43"/>
    </row>
    <row r="66" spans="1:12" s="2" customFormat="1">
      <c r="A66" s="41"/>
      <c r="B66" s="51" t="s">
        <v>153</v>
      </c>
      <c r="C66" s="50" t="s">
        <v>107</v>
      </c>
      <c r="D66" s="41"/>
      <c r="E66" s="41"/>
      <c r="F66" s="41"/>
      <c r="G66" s="41"/>
      <c r="H66" s="41"/>
      <c r="I66" s="41"/>
      <c r="J66" s="41"/>
      <c r="K66" s="41"/>
      <c r="L66" s="43"/>
    </row>
    <row r="67" spans="1:12" s="2" customFormat="1">
      <c r="A67" s="41"/>
      <c r="B67" s="51" t="s">
        <v>224</v>
      </c>
      <c r="C67" s="50" t="s">
        <v>107</v>
      </c>
      <c r="D67" s="41"/>
      <c r="E67" s="41"/>
      <c r="F67" s="41"/>
      <c r="G67" s="41"/>
      <c r="H67" s="41"/>
      <c r="I67" s="41"/>
      <c r="J67" s="41"/>
      <c r="K67" s="41"/>
      <c r="L67" s="43"/>
    </row>
    <row r="68" spans="1:12" s="2" customFormat="1">
      <c r="A68" s="41"/>
      <c r="B68" s="49" t="s">
        <v>154</v>
      </c>
      <c r="C68" s="50" t="s">
        <v>155</v>
      </c>
      <c r="D68" s="41"/>
      <c r="E68" s="41"/>
      <c r="F68" s="41"/>
      <c r="G68" s="41"/>
      <c r="H68" s="41"/>
      <c r="I68" s="41"/>
      <c r="J68" s="41"/>
      <c r="K68" s="41"/>
      <c r="L68" s="43"/>
    </row>
    <row r="69" spans="1:12" s="2" customFormat="1">
      <c r="A69" s="41"/>
      <c r="B69" s="51" t="s">
        <v>156</v>
      </c>
      <c r="C69" s="50" t="s">
        <v>155</v>
      </c>
      <c r="D69" s="41"/>
      <c r="E69" s="41"/>
      <c r="F69" s="41"/>
      <c r="G69" s="41"/>
      <c r="H69" s="41"/>
      <c r="I69" s="41"/>
      <c r="J69" s="41"/>
      <c r="K69" s="41"/>
      <c r="L69" s="43"/>
    </row>
    <row r="70" spans="1:12" s="2" customFormat="1">
      <c r="A70" s="41"/>
      <c r="B70" s="52" t="s">
        <v>225</v>
      </c>
      <c r="C70" s="53"/>
      <c r="D70" s="41"/>
      <c r="E70" s="41"/>
      <c r="F70" s="41"/>
      <c r="G70" s="41"/>
      <c r="H70" s="41"/>
      <c r="I70" s="41"/>
      <c r="J70" s="41"/>
      <c r="K70" s="41"/>
      <c r="L70" s="43"/>
    </row>
    <row r="71" spans="1:12" s="2" customFormat="1">
      <c r="A71" s="41"/>
      <c r="B71" s="47" t="s">
        <v>157</v>
      </c>
      <c r="C71" s="48" t="s">
        <v>158</v>
      </c>
      <c r="D71" s="41"/>
      <c r="E71" s="41"/>
      <c r="F71" s="41"/>
      <c r="G71" s="41"/>
      <c r="H71" s="41"/>
      <c r="I71" s="41"/>
      <c r="J71" s="41"/>
      <c r="K71" s="41"/>
      <c r="L71" s="43"/>
    </row>
    <row r="72" spans="1:12" s="2" customFormat="1">
      <c r="A72" s="41"/>
      <c r="B72" s="47" t="s">
        <v>159</v>
      </c>
      <c r="C72" s="48"/>
      <c r="D72" s="41"/>
      <c r="E72" s="41"/>
      <c r="F72" s="41"/>
      <c r="G72" s="41"/>
      <c r="H72" s="41"/>
      <c r="I72" s="41"/>
      <c r="J72" s="41"/>
      <c r="K72" s="41"/>
      <c r="L72" s="43"/>
    </row>
    <row r="73" spans="1:12" s="2" customFormat="1">
      <c r="A73" s="41"/>
      <c r="B73" s="51" t="s">
        <v>160</v>
      </c>
      <c r="C73" s="50" t="s">
        <v>118</v>
      </c>
      <c r="D73" s="41"/>
      <c r="E73" s="41"/>
      <c r="F73" s="41"/>
      <c r="G73" s="41"/>
      <c r="H73" s="41"/>
      <c r="I73" s="41"/>
      <c r="J73" s="41"/>
      <c r="K73" s="41"/>
      <c r="L73" s="43"/>
    </row>
    <row r="74" spans="1:12" s="2" customFormat="1">
      <c r="A74" s="41"/>
      <c r="B74" s="51" t="s">
        <v>119</v>
      </c>
      <c r="C74" s="50" t="s">
        <v>118</v>
      </c>
      <c r="D74" s="41"/>
      <c r="E74" s="41"/>
      <c r="F74" s="41"/>
      <c r="G74" s="41"/>
      <c r="H74" s="41"/>
      <c r="I74" s="41"/>
      <c r="J74" s="41"/>
      <c r="K74" s="41"/>
      <c r="L74" s="43"/>
    </row>
    <row r="75" spans="1:12" s="2" customFormat="1">
      <c r="A75" s="41"/>
      <c r="B75" s="49" t="s">
        <v>161</v>
      </c>
      <c r="C75" s="50" t="s">
        <v>118</v>
      </c>
      <c r="D75" s="41"/>
      <c r="E75" s="41"/>
      <c r="F75" s="41"/>
      <c r="G75" s="41"/>
      <c r="H75" s="41"/>
      <c r="I75" s="41"/>
      <c r="J75" s="41"/>
      <c r="K75" s="41"/>
      <c r="L75" s="43"/>
    </row>
    <row r="76" spans="1:12" s="2" customFormat="1">
      <c r="A76" s="41"/>
      <c r="B76" s="49" t="s">
        <v>121</v>
      </c>
      <c r="C76" s="50" t="s">
        <v>118</v>
      </c>
      <c r="D76" s="41"/>
      <c r="E76" s="41"/>
      <c r="F76" s="41"/>
      <c r="G76" s="41"/>
      <c r="H76" s="41"/>
      <c r="I76" s="41"/>
      <c r="J76" s="41"/>
      <c r="K76" s="41"/>
      <c r="L76" s="43"/>
    </row>
    <row r="77" spans="1:12" s="2" customFormat="1">
      <c r="A77" s="41"/>
      <c r="B77" s="49" t="s">
        <v>162</v>
      </c>
      <c r="C77" s="50" t="s">
        <v>118</v>
      </c>
      <c r="D77" s="41"/>
      <c r="E77" s="41"/>
      <c r="F77" s="41"/>
      <c r="G77" s="41"/>
      <c r="H77" s="41"/>
      <c r="I77" s="41"/>
      <c r="J77" s="41"/>
      <c r="K77" s="41"/>
      <c r="L77" s="43"/>
    </row>
    <row r="78" spans="1:12" s="2" customFormat="1">
      <c r="A78" s="41"/>
      <c r="B78" s="49" t="s">
        <v>163</v>
      </c>
      <c r="C78" s="50" t="s">
        <v>118</v>
      </c>
      <c r="D78" s="41"/>
      <c r="E78" s="41"/>
      <c r="F78" s="41"/>
      <c r="G78" s="41"/>
      <c r="H78" s="41"/>
      <c r="I78" s="41"/>
      <c r="J78" s="41"/>
      <c r="K78" s="41"/>
      <c r="L78" s="43"/>
    </row>
    <row r="79" spans="1:12" s="2" customFormat="1">
      <c r="A79" s="41"/>
      <c r="B79" s="49" t="s">
        <v>163</v>
      </c>
      <c r="C79" s="50" t="s">
        <v>118</v>
      </c>
      <c r="D79" s="41"/>
      <c r="E79" s="41"/>
      <c r="F79" s="41"/>
      <c r="G79" s="41"/>
      <c r="H79" s="41"/>
      <c r="I79" s="41"/>
      <c r="J79" s="41"/>
      <c r="K79" s="41"/>
      <c r="L79" s="43"/>
    </row>
    <row r="80" spans="1:12" s="2" customFormat="1">
      <c r="A80" s="41"/>
      <c r="B80" s="51" t="s">
        <v>164</v>
      </c>
      <c r="C80" s="50" t="s">
        <v>118</v>
      </c>
      <c r="D80" s="41"/>
      <c r="E80" s="41"/>
      <c r="F80" s="41"/>
      <c r="G80" s="41"/>
      <c r="H80" s="41"/>
      <c r="I80" s="41"/>
      <c r="J80" s="41"/>
      <c r="K80" s="41"/>
      <c r="L80" s="43"/>
    </row>
    <row r="81" spans="1:12" s="2" customFormat="1">
      <c r="A81" s="41"/>
      <c r="B81" s="47" t="s">
        <v>165</v>
      </c>
      <c r="C81" s="48" t="s">
        <v>118</v>
      </c>
      <c r="D81" s="41"/>
      <c r="E81" s="41"/>
      <c r="F81" s="41"/>
      <c r="G81" s="41"/>
      <c r="H81" s="41"/>
      <c r="I81" s="41"/>
      <c r="J81" s="41"/>
      <c r="K81" s="41"/>
      <c r="L81" s="43"/>
    </row>
    <row r="82" spans="1:12" s="2" customFormat="1">
      <c r="A82" s="41"/>
      <c r="B82" s="47" t="s">
        <v>126</v>
      </c>
      <c r="C82" s="48" t="s">
        <v>118</v>
      </c>
      <c r="D82" s="41"/>
      <c r="E82" s="41"/>
      <c r="F82" s="41"/>
      <c r="G82" s="41"/>
      <c r="H82" s="41"/>
      <c r="I82" s="41"/>
      <c r="J82" s="41"/>
      <c r="K82" s="41"/>
      <c r="L82" s="43"/>
    </row>
    <row r="83" spans="1:12" s="2" customFormat="1">
      <c r="A83" s="41"/>
      <c r="B83" s="47" t="s">
        <v>166</v>
      </c>
      <c r="C83" s="48"/>
      <c r="D83" s="41"/>
      <c r="E83" s="41"/>
      <c r="F83" s="41"/>
      <c r="G83" s="41"/>
      <c r="H83" s="41"/>
      <c r="I83" s="41"/>
      <c r="J83" s="41"/>
      <c r="K83" s="41"/>
      <c r="L83" s="43"/>
    </row>
    <row r="84" spans="1:12" s="2" customFormat="1">
      <c r="A84" s="41"/>
      <c r="B84" s="49" t="s">
        <v>167</v>
      </c>
      <c r="C84" s="50" t="s">
        <v>168</v>
      </c>
      <c r="D84" s="41"/>
      <c r="E84" s="41"/>
      <c r="F84" s="41"/>
      <c r="G84" s="41"/>
      <c r="H84" s="41"/>
      <c r="I84" s="41"/>
      <c r="J84" s="41"/>
      <c r="K84" s="41"/>
      <c r="L84" s="43"/>
    </row>
    <row r="85" spans="1:12" s="4" customFormat="1">
      <c r="A85" s="54"/>
      <c r="B85" s="49" t="s">
        <v>169</v>
      </c>
      <c r="C85" s="50" t="s">
        <v>168</v>
      </c>
      <c r="D85" s="54"/>
      <c r="E85" s="54"/>
      <c r="F85" s="54"/>
      <c r="G85" s="54"/>
      <c r="H85" s="54"/>
      <c r="I85" s="54"/>
      <c r="J85" s="54"/>
      <c r="K85" s="54"/>
      <c r="L85" s="55"/>
    </row>
    <row r="86" spans="1:12" s="4" customFormat="1">
      <c r="A86" s="54"/>
      <c r="B86" s="49" t="s">
        <v>170</v>
      </c>
      <c r="C86" s="50" t="s">
        <v>171</v>
      </c>
      <c r="D86" s="54"/>
      <c r="E86" s="54"/>
      <c r="F86" s="54"/>
      <c r="G86" s="54"/>
      <c r="H86" s="54"/>
      <c r="I86" s="54"/>
      <c r="J86" s="54"/>
      <c r="K86" s="54"/>
      <c r="L86" s="55"/>
    </row>
    <row r="87" spans="1:12" s="4" customFormat="1">
      <c r="A87" s="54"/>
      <c r="B87" s="49" t="s">
        <v>172</v>
      </c>
      <c r="C87" s="50" t="s">
        <v>173</v>
      </c>
      <c r="D87" s="54"/>
      <c r="E87" s="54"/>
      <c r="F87" s="54"/>
      <c r="G87" s="54"/>
      <c r="H87" s="54"/>
      <c r="I87" s="54"/>
      <c r="J87" s="54"/>
      <c r="K87" s="54"/>
      <c r="L87" s="55"/>
    </row>
    <row r="88" spans="1:12" s="4" customFormat="1">
      <c r="A88" s="54"/>
      <c r="B88" s="49" t="s">
        <v>174</v>
      </c>
      <c r="C88" s="50" t="s">
        <v>168</v>
      </c>
      <c r="D88" s="54"/>
      <c r="E88" s="54"/>
      <c r="F88" s="54"/>
      <c r="G88" s="54"/>
      <c r="H88" s="54"/>
      <c r="I88" s="54"/>
      <c r="J88" s="54"/>
      <c r="K88" s="54"/>
      <c r="L88" s="55"/>
    </row>
    <row r="89" spans="1:12" s="4" customFormat="1">
      <c r="A89" s="54"/>
      <c r="B89" s="49" t="s">
        <v>175</v>
      </c>
      <c r="C89" s="50" t="s">
        <v>168</v>
      </c>
      <c r="D89" s="54"/>
      <c r="E89" s="54"/>
      <c r="F89" s="54"/>
      <c r="G89" s="54"/>
      <c r="H89" s="54"/>
      <c r="I89" s="54"/>
      <c r="J89" s="54"/>
      <c r="K89" s="54"/>
      <c r="L89" s="55"/>
    </row>
    <row r="90" spans="1:12" s="4" customFormat="1">
      <c r="A90" s="54"/>
      <c r="B90" s="49" t="s">
        <v>176</v>
      </c>
      <c r="C90" s="50" t="s">
        <v>168</v>
      </c>
      <c r="D90" s="54"/>
      <c r="E90" s="54"/>
      <c r="F90" s="54"/>
      <c r="G90" s="54"/>
      <c r="H90" s="54"/>
      <c r="I90" s="54"/>
      <c r="J90" s="54"/>
      <c r="K90" s="54"/>
      <c r="L90" s="55"/>
    </row>
    <row r="91" spans="1:12" s="4" customFormat="1">
      <c r="A91" s="54"/>
      <c r="B91" s="49" t="s">
        <v>177</v>
      </c>
      <c r="C91" s="50" t="s">
        <v>107</v>
      </c>
      <c r="D91" s="54"/>
      <c r="E91" s="54"/>
      <c r="F91" s="54"/>
      <c r="G91" s="54"/>
      <c r="H91" s="54"/>
      <c r="I91" s="54"/>
      <c r="J91" s="54"/>
      <c r="K91" s="54"/>
      <c r="L91" s="55"/>
    </row>
    <row r="92" spans="1:12" s="4" customFormat="1">
      <c r="A92" s="54"/>
      <c r="B92" s="49" t="s">
        <v>178</v>
      </c>
      <c r="C92" s="50" t="s">
        <v>179</v>
      </c>
      <c r="D92" s="54"/>
      <c r="E92" s="54"/>
      <c r="F92" s="54"/>
      <c r="G92" s="54"/>
      <c r="H92" s="54"/>
      <c r="I92" s="54"/>
      <c r="J92" s="54"/>
      <c r="K92" s="54"/>
      <c r="L92" s="55"/>
    </row>
    <row r="93" spans="1:12" s="4" customFormat="1">
      <c r="A93" s="54"/>
      <c r="B93" s="49" t="s">
        <v>180</v>
      </c>
      <c r="C93" s="50" t="s">
        <v>179</v>
      </c>
      <c r="D93" s="54"/>
      <c r="E93" s="54"/>
      <c r="F93" s="54"/>
      <c r="G93" s="54"/>
      <c r="H93" s="54"/>
      <c r="I93" s="54"/>
      <c r="J93" s="54"/>
      <c r="K93" s="54"/>
      <c r="L93" s="55"/>
    </row>
    <row r="94" spans="1:12" s="4" customFormat="1">
      <c r="A94" s="54"/>
      <c r="B94" s="49" t="s">
        <v>181</v>
      </c>
      <c r="C94" s="50" t="s">
        <v>182</v>
      </c>
      <c r="D94" s="54"/>
      <c r="E94" s="54"/>
      <c r="F94" s="54"/>
      <c r="G94" s="54"/>
      <c r="H94" s="54"/>
      <c r="I94" s="54"/>
      <c r="J94" s="54"/>
      <c r="K94" s="54"/>
      <c r="L94" s="55"/>
    </row>
    <row r="95" spans="1:12" s="4" customFormat="1">
      <c r="A95" s="54"/>
      <c r="B95" s="49" t="s">
        <v>183</v>
      </c>
      <c r="C95" s="50" t="s">
        <v>184</v>
      </c>
      <c r="D95" s="54"/>
      <c r="E95" s="54"/>
      <c r="F95" s="54"/>
      <c r="G95" s="54"/>
      <c r="H95" s="54"/>
      <c r="I95" s="54"/>
      <c r="J95" s="54"/>
      <c r="K95" s="54"/>
      <c r="L95" s="55"/>
    </row>
    <row r="96" spans="1:12" s="4" customFormat="1">
      <c r="A96" s="54"/>
      <c r="B96" s="49" t="s">
        <v>185</v>
      </c>
      <c r="C96" s="50" t="s">
        <v>173</v>
      </c>
      <c r="D96" s="54"/>
      <c r="E96" s="54"/>
      <c r="F96" s="54"/>
      <c r="G96" s="54"/>
      <c r="H96" s="54"/>
      <c r="I96" s="54"/>
      <c r="J96" s="54"/>
      <c r="K96" s="54"/>
      <c r="L96" s="55"/>
    </row>
    <row r="97" spans="1:12" s="4" customFormat="1">
      <c r="A97" s="54"/>
      <c r="B97" s="47" t="s">
        <v>127</v>
      </c>
      <c r="C97" s="48"/>
      <c r="D97" s="54"/>
      <c r="E97" s="54"/>
      <c r="F97" s="54"/>
      <c r="G97" s="54"/>
      <c r="H97" s="54"/>
      <c r="I97" s="54"/>
      <c r="J97" s="54"/>
      <c r="K97" s="54"/>
      <c r="L97" s="55"/>
    </row>
    <row r="98" spans="1:12" s="4" customFormat="1">
      <c r="A98" s="54"/>
      <c r="B98" s="51" t="s">
        <v>186</v>
      </c>
      <c r="C98" s="50" t="s">
        <v>129</v>
      </c>
      <c r="D98" s="54"/>
      <c r="E98" s="54"/>
      <c r="F98" s="54"/>
      <c r="G98" s="54"/>
      <c r="H98" s="54"/>
      <c r="I98" s="54"/>
      <c r="J98" s="54"/>
      <c r="K98" s="54"/>
      <c r="L98" s="55"/>
    </row>
    <row r="99" spans="1:12" s="4" customFormat="1">
      <c r="A99" s="54"/>
      <c r="B99" s="49" t="s">
        <v>187</v>
      </c>
      <c r="C99" s="50" t="s">
        <v>129</v>
      </c>
      <c r="D99" s="54"/>
      <c r="E99" s="54"/>
      <c r="F99" s="54"/>
      <c r="G99" s="54"/>
      <c r="H99" s="54"/>
      <c r="I99" s="54"/>
      <c r="J99" s="54"/>
      <c r="K99" s="54"/>
      <c r="L99" s="55"/>
    </row>
    <row r="100" spans="1:12" s="4" customFormat="1">
      <c r="A100" s="54"/>
      <c r="B100" s="51" t="s">
        <v>188</v>
      </c>
      <c r="C100" s="50" t="s">
        <v>129</v>
      </c>
      <c r="D100" s="54"/>
      <c r="E100" s="54"/>
      <c r="F100" s="54"/>
      <c r="G100" s="54"/>
      <c r="H100" s="54"/>
      <c r="I100" s="54"/>
      <c r="J100" s="54"/>
      <c r="K100" s="54"/>
      <c r="L100" s="55"/>
    </row>
    <row r="101" spans="1:12" s="4" customFormat="1">
      <c r="A101" s="54"/>
      <c r="B101" s="49" t="s">
        <v>189</v>
      </c>
      <c r="C101" s="50" t="s">
        <v>129</v>
      </c>
      <c r="D101" s="54"/>
      <c r="E101" s="54"/>
      <c r="F101" s="54"/>
      <c r="G101" s="54"/>
      <c r="H101" s="54"/>
      <c r="I101" s="54"/>
      <c r="J101" s="54"/>
      <c r="K101" s="54"/>
      <c r="L101" s="55"/>
    </row>
    <row r="102" spans="1:12" s="4" customFormat="1">
      <c r="A102" s="54"/>
      <c r="B102" s="49" t="s">
        <v>190</v>
      </c>
      <c r="C102" s="50" t="s">
        <v>129</v>
      </c>
      <c r="D102" s="54"/>
      <c r="E102" s="54"/>
      <c r="F102" s="54"/>
      <c r="G102" s="54"/>
      <c r="H102" s="54"/>
      <c r="I102" s="54"/>
      <c r="J102" s="54"/>
      <c r="K102" s="54"/>
      <c r="L102" s="55"/>
    </row>
    <row r="103" spans="1:12" s="4" customFormat="1">
      <c r="A103" s="54"/>
      <c r="B103" s="51" t="s">
        <v>191</v>
      </c>
      <c r="C103" s="50" t="s">
        <v>155</v>
      </c>
      <c r="D103" s="54"/>
      <c r="E103" s="54"/>
      <c r="F103" s="54"/>
      <c r="G103" s="54"/>
      <c r="H103" s="54"/>
      <c r="I103" s="54"/>
      <c r="J103" s="54"/>
      <c r="K103" s="54"/>
      <c r="L103" s="55"/>
    </row>
    <row r="104" spans="1:12" s="4" customFormat="1">
      <c r="A104" s="54"/>
      <c r="B104" s="49" t="s">
        <v>192</v>
      </c>
      <c r="C104" s="50" t="s">
        <v>129</v>
      </c>
      <c r="D104" s="54"/>
      <c r="E104" s="54"/>
      <c r="F104" s="54"/>
      <c r="G104" s="54"/>
      <c r="H104" s="54"/>
      <c r="I104" s="54"/>
      <c r="J104" s="54"/>
      <c r="K104" s="54"/>
      <c r="L104" s="55"/>
    </row>
    <row r="105" spans="1:12" s="4" customFormat="1">
      <c r="A105" s="54"/>
      <c r="B105" s="49" t="s">
        <v>193</v>
      </c>
      <c r="C105" s="50" t="s">
        <v>129</v>
      </c>
      <c r="D105" s="54"/>
      <c r="E105" s="54"/>
      <c r="F105" s="54"/>
      <c r="G105" s="54"/>
      <c r="H105" s="54"/>
      <c r="I105" s="54"/>
      <c r="J105" s="54"/>
      <c r="K105" s="54"/>
      <c r="L105" s="55"/>
    </row>
    <row r="106" spans="1:12" s="4" customFormat="1">
      <c r="A106" s="54"/>
      <c r="B106" s="49" t="s">
        <v>194</v>
      </c>
      <c r="C106" s="50" t="s">
        <v>129</v>
      </c>
      <c r="D106" s="54"/>
      <c r="E106" s="54"/>
      <c r="F106" s="54"/>
      <c r="G106" s="54"/>
      <c r="H106" s="54"/>
      <c r="I106" s="54"/>
      <c r="J106" s="54"/>
      <c r="K106" s="54"/>
      <c r="L106" s="55"/>
    </row>
    <row r="107" spans="1:12" s="4" customFormat="1">
      <c r="A107" s="54"/>
      <c r="B107" s="49" t="s">
        <v>195</v>
      </c>
      <c r="C107" s="50" t="s">
        <v>144</v>
      </c>
      <c r="D107" s="54"/>
      <c r="E107" s="54"/>
      <c r="F107" s="54"/>
      <c r="G107" s="54"/>
      <c r="H107" s="54"/>
      <c r="I107" s="54"/>
      <c r="J107" s="54"/>
      <c r="K107" s="54"/>
      <c r="L107" s="55"/>
    </row>
    <row r="108" spans="1:12" s="4" customFormat="1">
      <c r="A108" s="54"/>
      <c r="B108" s="49" t="s">
        <v>132</v>
      </c>
      <c r="C108" s="50" t="s">
        <v>196</v>
      </c>
      <c r="D108" s="54"/>
      <c r="E108" s="54"/>
      <c r="F108" s="54"/>
      <c r="G108" s="54"/>
      <c r="H108" s="54"/>
      <c r="I108" s="54"/>
      <c r="J108" s="54"/>
      <c r="K108" s="54"/>
      <c r="L108" s="55"/>
    </row>
    <row r="109" spans="1:12" s="4" customFormat="1">
      <c r="A109" s="54"/>
      <c r="B109" s="49" t="s">
        <v>197</v>
      </c>
      <c r="C109" s="50" t="s">
        <v>198</v>
      </c>
      <c r="D109" s="54"/>
      <c r="E109" s="54"/>
      <c r="F109" s="54"/>
      <c r="G109" s="54"/>
      <c r="H109" s="54"/>
      <c r="I109" s="54"/>
      <c r="J109" s="54"/>
      <c r="K109" s="54"/>
      <c r="L109" s="55"/>
    </row>
    <row r="110" spans="1:12" s="4" customFormat="1">
      <c r="A110" s="54"/>
      <c r="B110" s="49" t="s">
        <v>199</v>
      </c>
      <c r="C110" s="50" t="s">
        <v>144</v>
      </c>
      <c r="D110" s="54"/>
      <c r="E110" s="54"/>
      <c r="F110" s="54"/>
      <c r="G110" s="54"/>
      <c r="H110" s="54"/>
      <c r="I110" s="54"/>
      <c r="J110" s="54"/>
      <c r="K110" s="54"/>
      <c r="L110" s="55"/>
    </row>
    <row r="111" spans="1:12" s="4" customFormat="1">
      <c r="A111" s="54"/>
      <c r="B111" s="49" t="s">
        <v>200</v>
      </c>
      <c r="C111" s="50" t="s">
        <v>129</v>
      </c>
      <c r="D111" s="54"/>
      <c r="E111" s="54"/>
      <c r="F111" s="54"/>
      <c r="G111" s="54"/>
      <c r="H111" s="54"/>
      <c r="I111" s="54"/>
      <c r="J111" s="54"/>
      <c r="K111" s="54"/>
      <c r="L111" s="55"/>
    </row>
    <row r="112" spans="1:12" s="4" customFormat="1">
      <c r="A112" s="54"/>
      <c r="B112" s="49" t="s">
        <v>201</v>
      </c>
      <c r="C112" s="50" t="s">
        <v>129</v>
      </c>
      <c r="D112" s="54"/>
      <c r="E112" s="54"/>
      <c r="F112" s="54"/>
      <c r="G112" s="54"/>
      <c r="H112" s="54"/>
      <c r="I112" s="54"/>
      <c r="J112" s="54"/>
      <c r="K112" s="54"/>
      <c r="L112" s="55"/>
    </row>
    <row r="113" spans="1:12" s="4" customFormat="1">
      <c r="A113" s="54"/>
      <c r="B113" s="49" t="s">
        <v>202</v>
      </c>
      <c r="C113" s="50" t="s">
        <v>134</v>
      </c>
      <c r="D113" s="54"/>
      <c r="E113" s="54"/>
      <c r="F113" s="54"/>
      <c r="G113" s="54"/>
      <c r="H113" s="54"/>
      <c r="I113" s="54"/>
      <c r="J113" s="54"/>
      <c r="K113" s="54"/>
      <c r="L113" s="55"/>
    </row>
    <row r="114" spans="1:12" s="4" customFormat="1">
      <c r="A114" s="54"/>
      <c r="B114" s="49" t="s">
        <v>213</v>
      </c>
      <c r="C114" s="50"/>
      <c r="D114" s="54"/>
      <c r="E114" s="54"/>
      <c r="F114" s="54"/>
      <c r="G114" s="54"/>
      <c r="H114" s="54"/>
      <c r="I114" s="54"/>
      <c r="J114" s="54"/>
      <c r="K114" s="54"/>
      <c r="L114" s="55"/>
    </row>
    <row r="115" spans="1:12" s="4" customFormat="1">
      <c r="A115" s="54"/>
      <c r="B115" s="51" t="s">
        <v>117</v>
      </c>
      <c r="C115" s="50" t="s">
        <v>24</v>
      </c>
      <c r="D115" s="54"/>
      <c r="E115" s="54"/>
      <c r="F115" s="54"/>
      <c r="G115" s="54"/>
      <c r="H115" s="54"/>
      <c r="I115" s="54"/>
      <c r="J115" s="54"/>
      <c r="K115" s="54"/>
      <c r="L115" s="55"/>
    </row>
    <row r="116" spans="1:12" s="4" customFormat="1">
      <c r="A116" s="54"/>
      <c r="B116" s="49" t="s">
        <v>119</v>
      </c>
      <c r="C116" s="50" t="s">
        <v>24</v>
      </c>
      <c r="D116" s="54"/>
      <c r="E116" s="54"/>
      <c r="F116" s="54"/>
      <c r="G116" s="54"/>
      <c r="H116" s="54"/>
      <c r="I116" s="54"/>
      <c r="J116" s="54"/>
      <c r="K116" s="54"/>
      <c r="L116" s="55"/>
    </row>
    <row r="117" spans="1:12" s="4" customFormat="1">
      <c r="A117" s="54"/>
      <c r="B117" s="51" t="s">
        <v>208</v>
      </c>
      <c r="C117" s="50" t="s">
        <v>24</v>
      </c>
      <c r="D117" s="54"/>
      <c r="E117" s="54"/>
      <c r="F117" s="54"/>
      <c r="G117" s="54"/>
      <c r="H117" s="54"/>
      <c r="I117" s="54"/>
      <c r="J117" s="54"/>
      <c r="K117" s="54"/>
      <c r="L117" s="55"/>
    </row>
    <row r="118" spans="1:12" s="4" customFormat="1">
      <c r="A118" s="54"/>
      <c r="B118" s="51" t="s">
        <v>208</v>
      </c>
      <c r="C118" s="50" t="s">
        <v>24</v>
      </c>
      <c r="D118" s="54"/>
      <c r="E118" s="54"/>
      <c r="F118" s="54"/>
      <c r="G118" s="54"/>
      <c r="H118" s="54"/>
      <c r="I118" s="54"/>
      <c r="J118" s="54"/>
      <c r="K118" s="54"/>
      <c r="L118" s="55"/>
    </row>
    <row r="119" spans="1:12" s="4" customFormat="1">
      <c r="A119" s="54"/>
      <c r="B119" s="51" t="s">
        <v>208</v>
      </c>
      <c r="C119" s="50" t="s">
        <v>24</v>
      </c>
      <c r="D119" s="54"/>
      <c r="E119" s="54"/>
      <c r="F119" s="54"/>
      <c r="G119" s="54"/>
      <c r="H119" s="54"/>
      <c r="I119" s="54"/>
      <c r="J119" s="54"/>
      <c r="K119" s="54"/>
      <c r="L119" s="55"/>
    </row>
    <row r="120" spans="1:12" s="4" customFormat="1">
      <c r="A120" s="54"/>
      <c r="B120" s="51" t="s">
        <v>214</v>
      </c>
      <c r="C120" s="50"/>
      <c r="D120" s="54"/>
      <c r="E120" s="54"/>
      <c r="F120" s="54"/>
      <c r="G120" s="54"/>
      <c r="H120" s="54"/>
      <c r="I120" s="54"/>
      <c r="J120" s="54"/>
      <c r="K120" s="54"/>
      <c r="L120" s="55"/>
    </row>
    <row r="121" spans="1:12" s="4" customFormat="1">
      <c r="A121" s="54"/>
      <c r="B121" s="51" t="s">
        <v>209</v>
      </c>
      <c r="C121" s="50" t="s">
        <v>24</v>
      </c>
      <c r="D121" s="54"/>
      <c r="E121" s="54"/>
      <c r="F121" s="54"/>
      <c r="G121" s="54"/>
      <c r="H121" s="54"/>
      <c r="I121" s="54"/>
      <c r="J121" s="54"/>
      <c r="K121" s="54"/>
      <c r="L121" s="55"/>
    </row>
    <row r="122" spans="1:12" s="4" customFormat="1">
      <c r="A122" s="54"/>
      <c r="B122" s="51" t="s">
        <v>210</v>
      </c>
      <c r="C122" s="50" t="s">
        <v>24</v>
      </c>
      <c r="D122" s="54"/>
      <c r="E122" s="54"/>
      <c r="F122" s="54"/>
      <c r="G122" s="54"/>
      <c r="H122" s="54"/>
      <c r="I122" s="54"/>
      <c r="J122" s="54"/>
      <c r="K122" s="54"/>
      <c r="L122" s="55"/>
    </row>
    <row r="123" spans="1:12" s="2" customFormat="1">
      <c r="A123" s="41">
        <v>3</v>
      </c>
      <c r="B123" s="49" t="s">
        <v>211</v>
      </c>
      <c r="C123" s="50" t="s">
        <v>155</v>
      </c>
      <c r="D123" s="41"/>
      <c r="E123" s="41"/>
      <c r="F123" s="41"/>
      <c r="G123" s="41"/>
      <c r="H123" s="41"/>
      <c r="I123" s="41"/>
      <c r="J123" s="41"/>
      <c r="K123" s="41"/>
      <c r="L123" s="43"/>
    </row>
    <row r="124" spans="1:12" s="4" customFormat="1" ht="16.5">
      <c r="A124" s="36"/>
      <c r="B124" s="33"/>
      <c r="C124" s="32"/>
      <c r="D124" s="32"/>
      <c r="E124" s="32"/>
      <c r="F124" s="32"/>
      <c r="G124" s="32"/>
      <c r="H124" s="32"/>
      <c r="I124" s="32"/>
      <c r="J124" s="32"/>
      <c r="K124" s="32"/>
      <c r="L124" s="35"/>
    </row>
    <row r="125" spans="1:12" ht="43.5" customHeight="1">
      <c r="A125" s="308" t="s">
        <v>203</v>
      </c>
      <c r="B125" s="308"/>
      <c r="C125" s="308"/>
      <c r="D125" s="308"/>
      <c r="E125" s="308"/>
      <c r="F125" s="308"/>
      <c r="G125" s="308"/>
      <c r="H125" s="308"/>
      <c r="I125" s="308"/>
      <c r="J125" s="308"/>
      <c r="K125" s="308"/>
      <c r="L125" s="308"/>
    </row>
    <row r="127" spans="1:12" s="13" customFormat="1">
      <c r="A127" s="2"/>
      <c r="B127" s="3" t="s">
        <v>48</v>
      </c>
      <c r="C127" s="3" t="s">
        <v>51</v>
      </c>
      <c r="F127" s="2"/>
      <c r="G127" s="2"/>
      <c r="H127" s="2" t="s">
        <v>49</v>
      </c>
      <c r="J127" s="2"/>
      <c r="K127" s="2" t="s">
        <v>50</v>
      </c>
      <c r="L127" s="3"/>
    </row>
  </sheetData>
  <mergeCells count="15">
    <mergeCell ref="A125:L125"/>
    <mergeCell ref="H9:H10"/>
    <mergeCell ref="I9:I10"/>
    <mergeCell ref="J9:J10"/>
    <mergeCell ref="K9:K10"/>
    <mergeCell ref="A2:L2"/>
    <mergeCell ref="A3:L3"/>
    <mergeCell ref="A4:L4"/>
    <mergeCell ref="A8:A10"/>
    <mergeCell ref="B8:B10"/>
    <mergeCell ref="C8:G8"/>
    <mergeCell ref="H8:K8"/>
    <mergeCell ref="L8:L10"/>
    <mergeCell ref="C9:C10"/>
    <mergeCell ref="D9:G9"/>
  </mergeCells>
  <pageMargins left="0.64" right="0.27" top="0.53" bottom="0.15748031496062992" header="0.45" footer="0.31496062992125984"/>
  <pageSetup paperSize="9" scale="70" fitToHeight="0" orientation="landscape" r:id="rId1"/>
</worksheet>
</file>

<file path=xl/worksheets/sheet8.xml><?xml version="1.0" encoding="utf-8"?>
<worksheet xmlns="http://schemas.openxmlformats.org/spreadsheetml/2006/main" xmlns:r="http://schemas.openxmlformats.org/officeDocument/2006/relationships">
  <sheetPr>
    <tabColor rgb="FFFF0000"/>
  </sheetPr>
  <dimension ref="A1:M25"/>
  <sheetViews>
    <sheetView showZeros="0" workbookViewId="0">
      <selection activeCell="H16" sqref="H16"/>
    </sheetView>
  </sheetViews>
  <sheetFormatPr defaultRowHeight="15.75"/>
  <cols>
    <col min="1" max="1" width="4.875" style="4" customWidth="1"/>
    <col min="2" max="2" width="35" style="5" customWidth="1"/>
    <col min="3" max="3" width="8.875" style="4" customWidth="1"/>
    <col min="4" max="4" width="8.625" style="4" customWidth="1"/>
    <col min="5" max="7" width="11.25" style="4" customWidth="1"/>
    <col min="8" max="12" width="10.75" style="4" customWidth="1"/>
    <col min="13" max="13" width="38.125" style="5" customWidth="1"/>
    <col min="14" max="16384" width="9" style="1"/>
  </cols>
  <sheetData>
    <row r="1" spans="1:13" ht="18.75">
      <c r="A1" s="23" t="s">
        <v>231</v>
      </c>
      <c r="B1" s="23"/>
      <c r="C1" s="23"/>
      <c r="D1" s="23"/>
      <c r="E1" s="23"/>
      <c r="F1" s="23"/>
      <c r="G1" s="23"/>
      <c r="H1" s="23"/>
      <c r="I1" s="23"/>
      <c r="J1" s="23"/>
      <c r="K1" s="23"/>
      <c r="L1" s="23"/>
      <c r="M1" s="23"/>
    </row>
    <row r="2" spans="1:13" ht="24.75" customHeight="1">
      <c r="A2" s="297" t="s">
        <v>80</v>
      </c>
      <c r="B2" s="297"/>
      <c r="C2" s="297"/>
      <c r="D2" s="297"/>
      <c r="E2" s="297"/>
      <c r="F2" s="297"/>
      <c r="G2" s="297"/>
      <c r="H2" s="297"/>
      <c r="I2" s="297"/>
      <c r="J2" s="297"/>
      <c r="K2" s="297"/>
      <c r="L2" s="297"/>
      <c r="M2" s="297"/>
    </row>
    <row r="3" spans="1:13" ht="18.75">
      <c r="A3" s="297" t="s">
        <v>4</v>
      </c>
      <c r="B3" s="297"/>
      <c r="C3" s="297"/>
      <c r="D3" s="297"/>
      <c r="E3" s="297"/>
      <c r="F3" s="297"/>
      <c r="G3" s="297"/>
      <c r="H3" s="297"/>
      <c r="I3" s="297"/>
      <c r="J3" s="297"/>
      <c r="K3" s="297"/>
      <c r="L3" s="297"/>
      <c r="M3" s="297"/>
    </row>
    <row r="4" spans="1:13" ht="18.75">
      <c r="A4" s="298" t="s">
        <v>5</v>
      </c>
      <c r="B4" s="298"/>
      <c r="C4" s="298"/>
      <c r="D4" s="298"/>
      <c r="E4" s="298"/>
      <c r="F4" s="298"/>
      <c r="G4" s="298"/>
      <c r="H4" s="298"/>
      <c r="I4" s="298"/>
      <c r="J4" s="298"/>
      <c r="K4" s="298"/>
      <c r="L4" s="298"/>
      <c r="M4" s="298"/>
    </row>
    <row r="5" spans="1:13" ht="18.75">
      <c r="A5" s="8" t="s">
        <v>6</v>
      </c>
      <c r="B5" s="8"/>
      <c r="C5" s="6"/>
      <c r="D5" s="6"/>
      <c r="E5" s="6"/>
      <c r="F5" s="6"/>
      <c r="G5" s="6"/>
      <c r="H5" s="6"/>
      <c r="I5" s="6"/>
      <c r="J5" s="6"/>
      <c r="K5" s="6"/>
      <c r="L5" s="6"/>
      <c r="M5" s="8"/>
    </row>
    <row r="6" spans="1:13" ht="29.25" customHeight="1">
      <c r="A6" s="5" t="s">
        <v>86</v>
      </c>
      <c r="B6" s="3"/>
      <c r="C6" s="2"/>
      <c r="D6" s="2"/>
      <c r="E6" s="2"/>
      <c r="F6" s="2"/>
      <c r="G6" s="2"/>
      <c r="H6" s="2"/>
      <c r="I6" s="2"/>
      <c r="J6" s="2"/>
      <c r="K6" s="2"/>
      <c r="L6" s="2"/>
      <c r="M6" s="3"/>
    </row>
    <row r="7" spans="1:13" s="4" customFormat="1" ht="37.5" customHeight="1"/>
    <row r="8" spans="1:13" s="4" customFormat="1" ht="16.5">
      <c r="A8" s="309" t="s">
        <v>0</v>
      </c>
      <c r="B8" s="309" t="s">
        <v>37</v>
      </c>
      <c r="C8" s="312" t="s">
        <v>33</v>
      </c>
      <c r="D8" s="313"/>
      <c r="E8" s="313"/>
      <c r="F8" s="313"/>
      <c r="G8" s="313"/>
      <c r="H8" s="314"/>
      <c r="I8" s="307" t="s">
        <v>18</v>
      </c>
      <c r="J8" s="307"/>
      <c r="K8" s="307"/>
      <c r="L8" s="307"/>
      <c r="M8" s="309" t="s">
        <v>15</v>
      </c>
    </row>
    <row r="9" spans="1:13" s="4" customFormat="1" ht="33" customHeight="1">
      <c r="A9" s="310"/>
      <c r="B9" s="310"/>
      <c r="C9" s="307" t="s">
        <v>12</v>
      </c>
      <c r="D9" s="307" t="s">
        <v>57</v>
      </c>
      <c r="E9" s="307"/>
      <c r="F9" s="307"/>
      <c r="G9" s="312" t="s">
        <v>58</v>
      </c>
      <c r="H9" s="314"/>
      <c r="I9" s="309" t="s">
        <v>53</v>
      </c>
      <c r="J9" s="309" t="s">
        <v>38</v>
      </c>
      <c r="K9" s="309" t="s">
        <v>2</v>
      </c>
      <c r="L9" s="309" t="s">
        <v>39</v>
      </c>
      <c r="M9" s="310"/>
    </row>
    <row r="10" spans="1:13" s="4" customFormat="1" ht="70.5" customHeight="1">
      <c r="A10" s="311"/>
      <c r="B10" s="311"/>
      <c r="C10" s="307"/>
      <c r="D10" s="7" t="s">
        <v>62</v>
      </c>
      <c r="E10" s="7" t="s">
        <v>13</v>
      </c>
      <c r="F10" s="7" t="s">
        <v>14</v>
      </c>
      <c r="G10" s="7" t="s">
        <v>2</v>
      </c>
      <c r="H10" s="7" t="s">
        <v>14</v>
      </c>
      <c r="I10" s="311"/>
      <c r="J10" s="311"/>
      <c r="K10" s="311"/>
      <c r="L10" s="311"/>
      <c r="M10" s="311"/>
    </row>
    <row r="11" spans="1:13" s="4" customFormat="1" ht="33">
      <c r="A11" s="24" t="s">
        <v>35</v>
      </c>
      <c r="B11" s="24" t="s">
        <v>36</v>
      </c>
      <c r="C11" s="24">
        <v>1</v>
      </c>
      <c r="D11" s="24">
        <v>2</v>
      </c>
      <c r="E11" s="24">
        <v>3</v>
      </c>
      <c r="F11" s="24" t="s">
        <v>34</v>
      </c>
      <c r="G11" s="24">
        <v>5</v>
      </c>
      <c r="H11" s="24" t="s">
        <v>59</v>
      </c>
      <c r="I11" s="24" t="s">
        <v>60</v>
      </c>
      <c r="J11" s="24">
        <v>8</v>
      </c>
      <c r="K11" s="24">
        <v>9</v>
      </c>
      <c r="L11" s="24" t="s">
        <v>61</v>
      </c>
      <c r="M11" s="24">
        <v>11</v>
      </c>
    </row>
    <row r="12" spans="1:13" s="4" customFormat="1" ht="18.75">
      <c r="A12" s="9">
        <v>1</v>
      </c>
      <c r="B12" s="14" t="s">
        <v>81</v>
      </c>
      <c r="C12" s="7"/>
      <c r="D12" s="7"/>
      <c r="E12" s="7"/>
      <c r="F12" s="7"/>
      <c r="G12" s="7"/>
      <c r="H12" s="7"/>
      <c r="I12" s="7"/>
      <c r="J12" s="7"/>
      <c r="K12" s="7"/>
      <c r="L12" s="7"/>
      <c r="M12" s="9"/>
    </row>
    <row r="13" spans="1:13" s="4" customFormat="1" ht="16.5">
      <c r="A13" s="16"/>
      <c r="B13" s="16" t="s">
        <v>23</v>
      </c>
      <c r="C13" s="10" t="s">
        <v>253</v>
      </c>
      <c r="D13" s="10"/>
      <c r="E13" s="10"/>
      <c r="F13" s="10"/>
      <c r="G13" s="10"/>
      <c r="H13" s="10"/>
      <c r="I13" s="10"/>
      <c r="J13" s="10"/>
      <c r="K13" s="10"/>
      <c r="L13" s="10"/>
      <c r="M13" s="16"/>
    </row>
    <row r="14" spans="1:13" s="4" customFormat="1" ht="16.5">
      <c r="A14" s="16"/>
      <c r="B14" s="16" t="s">
        <v>27</v>
      </c>
      <c r="C14" s="10"/>
      <c r="D14" s="10"/>
      <c r="E14" s="10"/>
      <c r="F14" s="10"/>
      <c r="G14" s="10"/>
      <c r="H14" s="10"/>
      <c r="I14" s="10"/>
      <c r="J14" s="10"/>
      <c r="K14" s="10"/>
      <c r="L14" s="10"/>
      <c r="M14" s="16"/>
    </row>
    <row r="15" spans="1:13" s="4" customFormat="1" ht="16.5">
      <c r="A15" s="16"/>
      <c r="B15" s="16"/>
      <c r="C15" s="10"/>
      <c r="D15" s="10"/>
      <c r="E15" s="10"/>
      <c r="F15" s="10"/>
      <c r="G15" s="10"/>
      <c r="H15" s="10"/>
      <c r="I15" s="10"/>
      <c r="J15" s="10"/>
      <c r="K15" s="10"/>
      <c r="L15" s="10"/>
      <c r="M15" s="16"/>
    </row>
    <row r="16" spans="1:13" s="2" customFormat="1" ht="56.25">
      <c r="A16" s="9">
        <v>2</v>
      </c>
      <c r="B16" s="34" t="s">
        <v>82</v>
      </c>
      <c r="C16" s="7"/>
      <c r="D16" s="7"/>
      <c r="E16" s="7"/>
      <c r="F16" s="7"/>
      <c r="G16" s="7"/>
      <c r="H16" s="7"/>
      <c r="I16" s="7"/>
      <c r="J16" s="7"/>
      <c r="K16" s="7"/>
      <c r="L16" s="7"/>
      <c r="M16" s="9"/>
    </row>
    <row r="17" spans="1:13" s="4" customFormat="1" ht="16.5">
      <c r="A17" s="10"/>
      <c r="B17" s="16" t="s">
        <v>67</v>
      </c>
      <c r="C17" s="10" t="s">
        <v>74</v>
      </c>
      <c r="D17" s="10"/>
      <c r="E17" s="10"/>
      <c r="F17" s="10"/>
      <c r="G17" s="10"/>
      <c r="H17" s="10"/>
      <c r="I17" s="10"/>
      <c r="J17" s="10"/>
      <c r="K17" s="10"/>
      <c r="L17" s="10"/>
      <c r="M17" s="16" t="s">
        <v>73</v>
      </c>
    </row>
    <row r="18" spans="1:13" s="4" customFormat="1" ht="16.5">
      <c r="A18" s="10"/>
      <c r="B18" s="16" t="s">
        <v>66</v>
      </c>
      <c r="C18" s="10" t="s">
        <v>75</v>
      </c>
      <c r="D18" s="10"/>
      <c r="E18" s="10"/>
      <c r="F18" s="10"/>
      <c r="G18" s="10"/>
      <c r="H18" s="10"/>
      <c r="I18" s="10"/>
      <c r="J18" s="10"/>
      <c r="K18" s="10"/>
      <c r="L18" s="10"/>
      <c r="M18" s="16"/>
    </row>
    <row r="19" spans="1:13" s="4" customFormat="1" ht="16.5">
      <c r="A19" s="10"/>
      <c r="B19" s="16" t="s">
        <v>83</v>
      </c>
      <c r="C19" s="10"/>
      <c r="D19" s="10"/>
      <c r="E19" s="10"/>
      <c r="F19" s="10"/>
      <c r="G19" s="10"/>
      <c r="H19" s="10"/>
      <c r="I19" s="10"/>
      <c r="J19" s="10"/>
      <c r="K19" s="10"/>
      <c r="L19" s="10"/>
      <c r="M19" s="16"/>
    </row>
    <row r="20" spans="1:13" s="4" customFormat="1" ht="16.5">
      <c r="A20" s="10"/>
      <c r="B20" s="16" t="s">
        <v>84</v>
      </c>
      <c r="C20" s="10"/>
      <c r="D20" s="10"/>
      <c r="E20" s="10"/>
      <c r="F20" s="10"/>
      <c r="G20" s="10"/>
      <c r="H20" s="10"/>
      <c r="I20" s="10"/>
      <c r="J20" s="10"/>
      <c r="K20" s="10"/>
      <c r="L20" s="10"/>
      <c r="M20" s="16"/>
    </row>
    <row r="21" spans="1:13" s="4" customFormat="1" ht="16.5">
      <c r="A21" s="10"/>
      <c r="B21" s="16" t="s">
        <v>85</v>
      </c>
      <c r="C21" s="10"/>
      <c r="D21" s="10"/>
      <c r="E21" s="10"/>
      <c r="F21" s="10"/>
      <c r="G21" s="10"/>
      <c r="H21" s="10"/>
      <c r="I21" s="10"/>
      <c r="J21" s="10"/>
      <c r="K21" s="10"/>
      <c r="L21" s="10"/>
      <c r="M21" s="16"/>
    </row>
    <row r="22" spans="1:13" ht="18.75">
      <c r="A22" s="27"/>
      <c r="B22" s="26" t="s">
        <v>11</v>
      </c>
      <c r="C22" s="27"/>
      <c r="D22" s="29"/>
      <c r="E22" s="29"/>
      <c r="F22" s="29"/>
      <c r="G22" s="29"/>
      <c r="H22" s="29"/>
      <c r="I22" s="29"/>
      <c r="J22" s="29"/>
      <c r="K22" s="29"/>
      <c r="L22" s="29"/>
      <c r="M22" s="30"/>
    </row>
    <row r="25" spans="1:13" s="13" customFormat="1">
      <c r="A25" s="2"/>
      <c r="B25" s="3" t="s">
        <v>48</v>
      </c>
      <c r="C25" s="3" t="s">
        <v>51</v>
      </c>
      <c r="E25" s="2"/>
      <c r="F25" s="2"/>
      <c r="G25" s="2"/>
      <c r="I25" s="2" t="s">
        <v>49</v>
      </c>
      <c r="K25" s="2"/>
      <c r="L25" s="2" t="s">
        <v>50</v>
      </c>
      <c r="M25" s="3"/>
    </row>
  </sheetData>
  <mergeCells count="15">
    <mergeCell ref="A2:M2"/>
    <mergeCell ref="A3:M3"/>
    <mergeCell ref="A4:M4"/>
    <mergeCell ref="A8:A10"/>
    <mergeCell ref="B8:B10"/>
    <mergeCell ref="C8:H8"/>
    <mergeCell ref="I8:L8"/>
    <mergeCell ref="M8:M10"/>
    <mergeCell ref="C9:C10"/>
    <mergeCell ref="D9:F9"/>
    <mergeCell ref="G9:H9"/>
    <mergeCell ref="I9:I10"/>
    <mergeCell ref="J9:J10"/>
    <mergeCell ref="K9:K10"/>
    <mergeCell ref="L9:L10"/>
  </mergeCells>
  <pageMargins left="0.64" right="0.27" top="0.53" bottom="0.15748031496062992" header="0.45" footer="0.31496062992125984"/>
  <pageSetup paperSize="9" scale="70" fitToHeight="0" orientation="landscape" r:id="rId1"/>
</worksheet>
</file>

<file path=xl/worksheets/sheet9.xml><?xml version="1.0" encoding="utf-8"?>
<worksheet xmlns="http://schemas.openxmlformats.org/spreadsheetml/2006/main" xmlns:r="http://schemas.openxmlformats.org/officeDocument/2006/relationships">
  <dimension ref="A1:L41"/>
  <sheetViews>
    <sheetView showZeros="0" topLeftCell="A13" workbookViewId="0">
      <selection activeCell="C25" sqref="C25"/>
    </sheetView>
  </sheetViews>
  <sheetFormatPr defaultRowHeight="15.75"/>
  <cols>
    <col min="1" max="1" width="4.875" style="4" customWidth="1"/>
    <col min="2" max="2" width="29.625" style="5" customWidth="1"/>
    <col min="3" max="3" width="8.875" style="4" customWidth="1"/>
    <col min="4" max="4" width="7.625" style="4" customWidth="1"/>
    <col min="5" max="5" width="11.25" style="4" customWidth="1"/>
    <col min="6" max="8" width="8.75" style="4" customWidth="1"/>
    <col min="9" max="9" width="30" style="4" customWidth="1"/>
    <col min="10" max="11" width="10.75" style="4" customWidth="1"/>
    <col min="12" max="12" width="38.125" style="5" customWidth="1"/>
    <col min="13" max="16384" width="9" style="1"/>
  </cols>
  <sheetData>
    <row r="1" spans="1:12" ht="18.75">
      <c r="A1" s="23" t="s">
        <v>230</v>
      </c>
      <c r="B1" s="23"/>
      <c r="C1" s="23"/>
      <c r="D1" s="23"/>
      <c r="E1" s="23"/>
      <c r="F1" s="23"/>
      <c r="G1" s="23"/>
      <c r="H1" s="23"/>
      <c r="I1" s="23"/>
      <c r="J1" s="23"/>
      <c r="K1" s="23"/>
      <c r="L1" s="23"/>
    </row>
    <row r="2" spans="1:12" ht="39.75" customHeight="1">
      <c r="A2" s="315" t="s">
        <v>359</v>
      </c>
      <c r="B2" s="315"/>
      <c r="C2" s="315"/>
      <c r="D2" s="315"/>
      <c r="E2" s="315"/>
      <c r="F2" s="315"/>
      <c r="G2" s="315"/>
      <c r="H2" s="315"/>
      <c r="I2" s="315"/>
      <c r="J2" s="23"/>
      <c r="K2" s="23"/>
      <c r="L2" s="23"/>
    </row>
    <row r="3" spans="1:12" ht="18.75">
      <c r="A3" s="297" t="s">
        <v>4</v>
      </c>
      <c r="B3" s="297"/>
      <c r="C3" s="297"/>
      <c r="D3" s="297"/>
      <c r="E3" s="297"/>
      <c r="F3" s="297"/>
      <c r="G3" s="297"/>
      <c r="H3" s="297"/>
      <c r="I3" s="297"/>
      <c r="J3" s="23"/>
      <c r="K3" s="23"/>
      <c r="L3" s="23"/>
    </row>
    <row r="4" spans="1:12" ht="18.75">
      <c r="A4" s="298" t="s">
        <v>372</v>
      </c>
      <c r="B4" s="298"/>
      <c r="C4" s="298"/>
      <c r="D4" s="298"/>
      <c r="E4" s="298"/>
      <c r="F4" s="298"/>
      <c r="G4" s="298"/>
      <c r="H4" s="298"/>
      <c r="I4" s="298"/>
      <c r="J4" s="298"/>
      <c r="K4" s="298"/>
      <c r="L4" s="298"/>
    </row>
    <row r="5" spans="1:12" ht="39" customHeight="1">
      <c r="A5" s="305" t="s">
        <v>6</v>
      </c>
      <c r="B5" s="305"/>
      <c r="C5" s="305"/>
      <c r="D5" s="305"/>
      <c r="E5" s="305"/>
      <c r="F5" s="305"/>
      <c r="G5" s="305"/>
      <c r="H5" s="305"/>
      <c r="I5" s="305"/>
      <c r="J5" s="6"/>
      <c r="K5" s="6"/>
      <c r="L5" s="8"/>
    </row>
    <row r="6" spans="1:12" ht="29.25" customHeight="1">
      <c r="A6" s="71" t="s">
        <v>375</v>
      </c>
      <c r="B6" s="3"/>
      <c r="C6" s="2"/>
      <c r="D6" s="2"/>
      <c r="E6" s="2"/>
      <c r="F6" s="2"/>
      <c r="G6" s="2"/>
      <c r="H6" s="2"/>
      <c r="I6" s="2"/>
      <c r="J6" s="2"/>
      <c r="K6" s="2"/>
      <c r="L6" s="3"/>
    </row>
    <row r="7" spans="1:12" s="4" customFormat="1" ht="12.75" customHeight="1"/>
    <row r="8" spans="1:12" ht="29.25" customHeight="1">
      <c r="A8" s="72" t="s">
        <v>280</v>
      </c>
      <c r="B8" s="88" t="s">
        <v>279</v>
      </c>
      <c r="C8" s="2"/>
      <c r="D8" s="2"/>
      <c r="E8" s="2"/>
      <c r="F8" s="2"/>
      <c r="G8" s="2"/>
      <c r="H8" s="2"/>
      <c r="I8" s="3"/>
      <c r="J8" s="1"/>
      <c r="K8" s="1"/>
      <c r="L8" s="1"/>
    </row>
    <row r="9" spans="1:12" s="4" customFormat="1" ht="33" customHeight="1">
      <c r="A9" s="309" t="s">
        <v>0</v>
      </c>
      <c r="B9" s="309" t="s">
        <v>37</v>
      </c>
      <c r="C9" s="307" t="s">
        <v>12</v>
      </c>
      <c r="D9" s="307" t="s">
        <v>57</v>
      </c>
      <c r="E9" s="307"/>
      <c r="F9" s="307"/>
      <c r="G9" s="307" t="s">
        <v>58</v>
      </c>
      <c r="H9" s="307"/>
      <c r="I9" s="307" t="s">
        <v>15</v>
      </c>
    </row>
    <row r="10" spans="1:12" s="4" customFormat="1" ht="33">
      <c r="A10" s="311"/>
      <c r="B10" s="311"/>
      <c r="C10" s="307"/>
      <c r="D10" s="7" t="s">
        <v>62</v>
      </c>
      <c r="E10" s="7" t="s">
        <v>13</v>
      </c>
      <c r="F10" s="7" t="s">
        <v>14</v>
      </c>
      <c r="G10" s="7" t="s">
        <v>2</v>
      </c>
      <c r="H10" s="7" t="s">
        <v>14</v>
      </c>
      <c r="I10" s="307"/>
    </row>
    <row r="11" spans="1:12" s="4" customFormat="1" ht="16.5">
      <c r="A11" s="24" t="s">
        <v>35</v>
      </c>
      <c r="B11" s="24" t="s">
        <v>36</v>
      </c>
      <c r="C11" s="24">
        <v>1</v>
      </c>
      <c r="D11" s="24">
        <v>2</v>
      </c>
      <c r="E11" s="24">
        <v>3</v>
      </c>
      <c r="F11" s="24" t="s">
        <v>34</v>
      </c>
      <c r="G11" s="24">
        <v>5</v>
      </c>
      <c r="H11" s="24" t="s">
        <v>59</v>
      </c>
      <c r="I11" s="24">
        <v>11</v>
      </c>
    </row>
    <row r="12" spans="1:12" s="4" customFormat="1" ht="56.25">
      <c r="A12" s="24">
        <v>1</v>
      </c>
      <c r="B12" s="18" t="s">
        <v>360</v>
      </c>
      <c r="C12" s="24"/>
      <c r="D12" s="24"/>
      <c r="E12" s="24"/>
      <c r="F12" s="24"/>
      <c r="G12" s="24"/>
      <c r="H12" s="24"/>
      <c r="I12" s="24" t="s">
        <v>361</v>
      </c>
    </row>
    <row r="13" spans="1:12" s="4" customFormat="1" ht="56.25" customHeight="1">
      <c r="A13" s="10">
        <v>2</v>
      </c>
      <c r="B13" s="18" t="s">
        <v>362</v>
      </c>
      <c r="C13" s="10" t="s">
        <v>250</v>
      </c>
      <c r="D13" s="82" t="s">
        <v>264</v>
      </c>
      <c r="E13" s="82" t="s">
        <v>255</v>
      </c>
      <c r="F13" s="10"/>
      <c r="G13" s="10"/>
      <c r="H13" s="10"/>
      <c r="I13" s="16" t="s">
        <v>319</v>
      </c>
    </row>
    <row r="14" spans="1:12" s="4" customFormat="1" ht="56.25">
      <c r="A14" s="10">
        <v>3</v>
      </c>
      <c r="B14" s="18" t="s">
        <v>26</v>
      </c>
      <c r="C14" s="10"/>
      <c r="D14" s="10"/>
      <c r="E14" s="10"/>
      <c r="F14" s="10"/>
      <c r="G14" s="10"/>
      <c r="H14" s="95"/>
      <c r="I14" s="318" t="s">
        <v>266</v>
      </c>
    </row>
    <row r="15" spans="1:12" s="4" customFormat="1" ht="16.5" customHeight="1">
      <c r="A15" s="10"/>
      <c r="B15" s="16" t="s">
        <v>28</v>
      </c>
      <c r="C15" s="10" t="s">
        <v>265</v>
      </c>
      <c r="D15" s="10"/>
      <c r="E15" s="10"/>
      <c r="F15" s="10"/>
      <c r="G15" s="10"/>
      <c r="H15" s="95"/>
      <c r="I15" s="319"/>
    </row>
    <row r="16" spans="1:12" s="4" customFormat="1" ht="16.5" customHeight="1">
      <c r="A16" s="10"/>
      <c r="B16" s="16" t="s">
        <v>29</v>
      </c>
      <c r="C16" s="10" t="s">
        <v>265</v>
      </c>
      <c r="D16" s="10"/>
      <c r="E16" s="10"/>
      <c r="F16" s="10"/>
      <c r="G16" s="10"/>
      <c r="H16" s="95"/>
      <c r="I16" s="319"/>
    </row>
    <row r="17" spans="1:9" s="4" customFormat="1" ht="16.5" customHeight="1">
      <c r="A17" s="10"/>
      <c r="B17" s="16" t="s">
        <v>30</v>
      </c>
      <c r="C17" s="10" t="s">
        <v>265</v>
      </c>
      <c r="D17" s="10"/>
      <c r="E17" s="10"/>
      <c r="F17" s="10"/>
      <c r="G17" s="10"/>
      <c r="H17" s="95"/>
      <c r="I17" s="319"/>
    </row>
    <row r="18" spans="1:9" s="4" customFormat="1" ht="16.5" customHeight="1">
      <c r="A18" s="10"/>
      <c r="B18" s="16" t="s">
        <v>31</v>
      </c>
      <c r="C18" s="10" t="s">
        <v>265</v>
      </c>
      <c r="D18" s="10"/>
      <c r="E18" s="10"/>
      <c r="F18" s="10"/>
      <c r="G18" s="10"/>
      <c r="H18" s="95"/>
      <c r="I18" s="319"/>
    </row>
    <row r="19" spans="1:9" s="4" customFormat="1" ht="16.5" customHeight="1">
      <c r="A19" s="10"/>
      <c r="B19" s="16" t="s">
        <v>276</v>
      </c>
      <c r="C19" s="10" t="s">
        <v>265</v>
      </c>
      <c r="D19" s="10"/>
      <c r="E19" s="10"/>
      <c r="F19" s="10"/>
      <c r="G19" s="10"/>
      <c r="H19" s="95"/>
      <c r="I19" s="320"/>
    </row>
    <row r="20" spans="1:9" s="4" customFormat="1" ht="16.5" customHeight="1">
      <c r="A20" s="10">
        <v>4</v>
      </c>
      <c r="B20" s="16" t="s">
        <v>364</v>
      </c>
      <c r="C20" s="10"/>
      <c r="D20" s="10"/>
      <c r="E20" s="10"/>
      <c r="F20" s="10"/>
      <c r="G20" s="10"/>
      <c r="H20" s="95"/>
      <c r="I20" s="157" t="s">
        <v>356</v>
      </c>
    </row>
    <row r="21" spans="1:9" s="4" customFormat="1" ht="16.5">
      <c r="A21" s="10">
        <v>5</v>
      </c>
      <c r="B21" s="16" t="s">
        <v>67</v>
      </c>
      <c r="C21" s="10" t="s">
        <v>74</v>
      </c>
      <c r="D21" s="10"/>
      <c r="E21" s="10"/>
      <c r="F21" s="10"/>
      <c r="G21" s="10"/>
      <c r="H21" s="95"/>
      <c r="I21" s="321" t="s">
        <v>344</v>
      </c>
    </row>
    <row r="22" spans="1:9" s="4" customFormat="1" ht="32.25" customHeight="1">
      <c r="A22" s="10">
        <v>6</v>
      </c>
      <c r="B22" s="16" t="s">
        <v>68</v>
      </c>
      <c r="C22" s="10" t="s">
        <v>75</v>
      </c>
      <c r="D22" s="10"/>
      <c r="E22" s="10"/>
      <c r="F22" s="10"/>
      <c r="G22" s="10"/>
      <c r="H22" s="95"/>
      <c r="I22" s="322"/>
    </row>
    <row r="23" spans="1:9" s="4" customFormat="1" ht="45">
      <c r="A23" s="10">
        <v>7</v>
      </c>
      <c r="B23" s="16" t="s">
        <v>363</v>
      </c>
      <c r="C23" s="10"/>
      <c r="D23" s="10"/>
      <c r="E23" s="10"/>
      <c r="F23" s="10"/>
      <c r="G23" s="10"/>
      <c r="H23" s="95"/>
      <c r="I23" s="156" t="s">
        <v>345</v>
      </c>
    </row>
    <row r="24" spans="1:9" s="4" customFormat="1" ht="16.5">
      <c r="A24" s="10">
        <v>8</v>
      </c>
      <c r="B24" s="16" t="s">
        <v>379</v>
      </c>
      <c r="C24" s="10"/>
      <c r="D24" s="10"/>
      <c r="E24" s="10"/>
      <c r="F24" s="10"/>
      <c r="G24" s="10"/>
      <c r="H24" s="95"/>
      <c r="I24" s="158"/>
    </row>
    <row r="25" spans="1:9" s="4" customFormat="1" ht="16.5" customHeight="1">
      <c r="A25" s="10">
        <v>9</v>
      </c>
      <c r="B25" s="16" t="s">
        <v>72</v>
      </c>
      <c r="C25" s="10" t="s">
        <v>76</v>
      </c>
      <c r="D25" s="10"/>
      <c r="E25" s="10"/>
      <c r="F25" s="10"/>
      <c r="G25" s="10"/>
      <c r="H25" s="95"/>
      <c r="I25" s="16"/>
    </row>
    <row r="26" spans="1:9" s="4" customFormat="1" ht="36.75" customHeight="1">
      <c r="A26" s="10">
        <v>10</v>
      </c>
      <c r="B26" s="16" t="s">
        <v>377</v>
      </c>
      <c r="C26" s="10"/>
      <c r="D26" s="10"/>
      <c r="E26" s="10"/>
      <c r="F26" s="10"/>
      <c r="G26" s="10"/>
      <c r="H26" s="95"/>
      <c r="I26" s="16" t="s">
        <v>378</v>
      </c>
    </row>
    <row r="27" spans="1:9" s="4" customFormat="1" ht="18.75" customHeight="1">
      <c r="A27" s="10"/>
      <c r="B27" s="83" t="s">
        <v>1</v>
      </c>
      <c r="C27" s="10"/>
      <c r="D27" s="10"/>
      <c r="E27" s="10"/>
      <c r="F27" s="93"/>
      <c r="G27" s="10"/>
      <c r="H27" s="96"/>
      <c r="I27" s="16"/>
    </row>
    <row r="28" spans="1:9" s="4" customFormat="1" ht="16.5">
      <c r="A28" s="32"/>
      <c r="B28" s="89"/>
      <c r="C28" s="32"/>
      <c r="D28" s="32"/>
      <c r="E28" s="32"/>
      <c r="F28" s="32"/>
      <c r="G28" s="32"/>
      <c r="H28" s="32"/>
      <c r="I28" s="33"/>
    </row>
    <row r="29" spans="1:9" s="87" customFormat="1" ht="18.75">
      <c r="A29" s="91" t="s">
        <v>281</v>
      </c>
      <c r="B29" s="92" t="s">
        <v>282</v>
      </c>
      <c r="C29" s="90"/>
      <c r="D29" s="90"/>
      <c r="E29" s="86"/>
      <c r="F29" s="86"/>
      <c r="G29" s="86"/>
      <c r="H29" s="86"/>
      <c r="I29" s="86"/>
    </row>
    <row r="30" spans="1:9" s="4" customFormat="1" ht="48.75" customHeight="1">
      <c r="A30" s="85" t="s">
        <v>0</v>
      </c>
      <c r="B30" s="85" t="s">
        <v>283</v>
      </c>
      <c r="C30" s="9" t="s">
        <v>12</v>
      </c>
      <c r="D30" s="7" t="s">
        <v>62</v>
      </c>
      <c r="E30" s="10" t="s">
        <v>15</v>
      </c>
      <c r="F30" s="33"/>
      <c r="G30" s="32"/>
      <c r="H30" s="32"/>
      <c r="I30" s="33"/>
    </row>
    <row r="31" spans="1:9" s="4" customFormat="1" ht="16.5">
      <c r="A31" s="29">
        <v>1</v>
      </c>
      <c r="B31" s="30" t="s">
        <v>328</v>
      </c>
      <c r="C31" s="54" t="s">
        <v>285</v>
      </c>
      <c r="D31" s="95"/>
      <c r="E31" s="10"/>
      <c r="F31" s="33"/>
      <c r="G31" s="32"/>
      <c r="H31" s="32"/>
      <c r="I31" s="33"/>
    </row>
    <row r="32" spans="1:9" s="4" customFormat="1" ht="16.5">
      <c r="A32" s="29">
        <v>2</v>
      </c>
      <c r="B32" s="30" t="s">
        <v>284</v>
      </c>
      <c r="C32" s="54" t="s">
        <v>292</v>
      </c>
      <c r="D32" s="95"/>
      <c r="E32" s="10"/>
      <c r="F32" s="33"/>
      <c r="G32" s="32"/>
      <c r="H32" s="32"/>
      <c r="I32" s="33"/>
    </row>
    <row r="33" spans="1:12" s="4" customFormat="1" ht="16.5">
      <c r="A33" s="29">
        <v>3</v>
      </c>
      <c r="B33" s="94" t="s">
        <v>286</v>
      </c>
      <c r="C33" s="54" t="s">
        <v>267</v>
      </c>
      <c r="D33" s="95"/>
      <c r="E33" s="10"/>
      <c r="F33" s="32"/>
      <c r="G33" s="32"/>
      <c r="H33" s="32"/>
      <c r="I33" s="33"/>
    </row>
    <row r="34" spans="1:12" s="4" customFormat="1" ht="31.5">
      <c r="A34" s="29">
        <v>4</v>
      </c>
      <c r="B34" s="94" t="s">
        <v>264</v>
      </c>
      <c r="C34" s="54" t="s">
        <v>288</v>
      </c>
      <c r="D34" s="95"/>
      <c r="E34" s="10"/>
      <c r="F34" s="32"/>
      <c r="G34" s="32"/>
      <c r="H34" s="32"/>
      <c r="I34" s="33"/>
    </row>
    <row r="35" spans="1:12" s="4" customFormat="1" ht="31.5">
      <c r="A35" s="29">
        <v>5</v>
      </c>
      <c r="B35" s="94" t="s">
        <v>290</v>
      </c>
      <c r="C35" s="54" t="s">
        <v>289</v>
      </c>
      <c r="D35" s="95"/>
      <c r="E35" s="10"/>
      <c r="F35" s="32"/>
      <c r="G35" s="32"/>
      <c r="H35" s="32"/>
      <c r="I35" s="33"/>
    </row>
    <row r="36" spans="1:12" s="4" customFormat="1" ht="33">
      <c r="A36" s="29">
        <v>6</v>
      </c>
      <c r="B36" s="16" t="s">
        <v>302</v>
      </c>
      <c r="C36" s="54" t="s">
        <v>285</v>
      </c>
      <c r="D36" s="95"/>
      <c r="E36" s="10"/>
      <c r="F36" s="32"/>
      <c r="G36" s="32"/>
      <c r="H36" s="32"/>
      <c r="I36" s="33"/>
    </row>
    <row r="37" spans="1:12" s="4" customFormat="1" ht="49.5">
      <c r="A37" s="29">
        <v>7</v>
      </c>
      <c r="B37" s="9" t="s">
        <v>376</v>
      </c>
      <c r="C37" s="54" t="s">
        <v>285</v>
      </c>
      <c r="D37" s="95"/>
      <c r="E37" s="10" t="s">
        <v>329</v>
      </c>
      <c r="F37" s="32"/>
      <c r="G37" s="32"/>
      <c r="H37" s="32"/>
      <c r="I37" s="33"/>
    </row>
    <row r="38" spans="1:12" ht="27.75" customHeight="1">
      <c r="A38" s="316" t="s">
        <v>299</v>
      </c>
      <c r="B38" s="316"/>
      <c r="C38" s="316"/>
      <c r="D38" s="316"/>
      <c r="E38" s="317"/>
      <c r="F38" s="317"/>
      <c r="G38" s="317"/>
      <c r="H38" s="317"/>
      <c r="I38" s="317"/>
      <c r="J38" s="1"/>
      <c r="K38" s="1"/>
      <c r="L38" s="1"/>
    </row>
    <row r="39" spans="1:12">
      <c r="I39" s="5"/>
      <c r="J39" s="1"/>
      <c r="K39" s="1"/>
      <c r="L39" s="1"/>
    </row>
    <row r="40" spans="1:12" s="23" customFormat="1" ht="18.75">
      <c r="A40" s="88" t="s">
        <v>48</v>
      </c>
      <c r="C40" s="88" t="s">
        <v>51</v>
      </c>
      <c r="D40" s="72"/>
      <c r="E40" s="72"/>
      <c r="G40" s="23" t="s">
        <v>49</v>
      </c>
      <c r="I40" s="72" t="s">
        <v>50</v>
      </c>
      <c r="J40" s="72"/>
      <c r="L40" s="88"/>
    </row>
    <row r="41" spans="1:12">
      <c r="I41" s="5"/>
      <c r="J41" s="1"/>
      <c r="K41" s="1"/>
      <c r="L41" s="1"/>
    </row>
  </sheetData>
  <mergeCells count="13">
    <mergeCell ref="A5:I5"/>
    <mergeCell ref="A2:I2"/>
    <mergeCell ref="A3:I3"/>
    <mergeCell ref="A38:I38"/>
    <mergeCell ref="A4:L4"/>
    <mergeCell ref="A9:A10"/>
    <mergeCell ref="B9:B10"/>
    <mergeCell ref="C9:C10"/>
    <mergeCell ref="D9:F9"/>
    <mergeCell ref="G9:H9"/>
    <mergeCell ref="I9:I10"/>
    <mergeCell ref="I14:I19"/>
    <mergeCell ref="I21:I22"/>
  </mergeCells>
  <phoneticPr fontId="34" type="noConversion"/>
  <pageMargins left="0.62992125984251968" right="0.27559055118110237" top="0.51181102362204722" bottom="0.15748031496062992" header="0.43307086614173229"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GVQL</vt:lpstr>
      <vt:lpstr>CBQL</vt:lpstr>
      <vt:lpstr>4.3 bang ke DS học sinh tham gi</vt:lpstr>
      <vt:lpstr>4.2 bảng kê so tiet day</vt:lpstr>
      <vt:lpstr>6.Su dung dieu hoa lop hoc</vt:lpstr>
      <vt:lpstr>4.1 bảng tính luong thua gio GV</vt:lpstr>
      <vt:lpstr>11.Thi nghe pho thong</vt:lpstr>
      <vt:lpstr>9.Ve sinh chung ngoai lop hoc</vt:lpstr>
      <vt:lpstr>5.Hoat dong khac, Ngoại ngu</vt:lpstr>
      <vt:lpstr>7.Trong giu phuong tien </vt:lpstr>
      <vt:lpstr>4.Hoc them</vt:lpstr>
      <vt:lpstr>3.GDMN ngoai gio qui đinh</vt:lpstr>
      <vt:lpstr>2.Nuoc uong</vt:lpstr>
      <vt:lpstr>1.To chuc ban tru tai truong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The Qui</dc:creator>
  <cp:lastModifiedBy>PHC-Sony</cp:lastModifiedBy>
  <cp:lastPrinted>2021-09-22T03:28:09Z</cp:lastPrinted>
  <dcterms:created xsi:type="dcterms:W3CDTF">2020-10-20T03:27:02Z</dcterms:created>
  <dcterms:modified xsi:type="dcterms:W3CDTF">2023-09-21T08:12:07Z</dcterms:modified>
</cp:coreProperties>
</file>